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tabRatio="699" activeTab="14"/>
  </bookViews>
  <sheets>
    <sheet name="封面" sheetId="8" r:id="rId1"/>
    <sheet name="目录" sheetId="9" r:id="rId2"/>
    <sheet name="表一" sheetId="12" r:id="rId3"/>
    <sheet name="表二" sheetId="54" r:id="rId4"/>
    <sheet name="表三" sheetId="18" r:id="rId5"/>
    <sheet name="表四" sheetId="6" r:id="rId6"/>
    <sheet name="表五" sheetId="5" r:id="rId7"/>
    <sheet name="表六 (1)" sheetId="26" r:id="rId8"/>
    <sheet name="表六（2)" sheetId="23" r:id="rId9"/>
    <sheet name="表七" sheetId="53" r:id="rId10"/>
    <sheet name="表八" sheetId="11" r:id="rId11"/>
    <sheet name="表九" sheetId="10" r:id="rId12"/>
    <sheet name="表十" sheetId="49" r:id="rId13"/>
    <sheet name="表十一" sheetId="50" r:id="rId14"/>
    <sheet name="表十二" sheetId="51" r:id="rId15"/>
    <sheet name="表十三" sheetId="52" r:id="rId16"/>
  </sheets>
  <externalReferences>
    <externalReference r:id="rId18"/>
    <externalReference r:id="rId19"/>
  </externalReferences>
  <definedNames>
    <definedName name="_xlnm._FilterDatabase" localSheetId="2" hidden="1">表一!$A$5:$G$34</definedName>
    <definedName name="_xlnm._FilterDatabase" localSheetId="3" hidden="1">表二!$A$5:$G$1275</definedName>
    <definedName name="_xlnm._FilterDatabase" localSheetId="5" hidden="1">表四!$A$5:$J$211</definedName>
    <definedName name="_xlnm.Print_Titles" localSheetId="10">表八!$2:$6</definedName>
    <definedName name="_xlnm.Print_Titles" localSheetId="7">'表六 (1)'!$A:$A</definedName>
    <definedName name="_xlnm.Print_Titles" localSheetId="8">'表六（2)'!$A:$A</definedName>
    <definedName name="_xlnm.Print_Titles" localSheetId="4">表三!$2:$6</definedName>
    <definedName name="_xlnm.Print_Titles" localSheetId="11">表九!$1:$5</definedName>
    <definedName name="_xlnm.Print_Titles" localSheetId="5">表四!$1:$5</definedName>
    <definedName name="_xlnm.Print_Titles" localSheetId="6">表五!$B:$B,表五!$1:$4</definedName>
    <definedName name="_xlnm.Print_Titles" localSheetId="2">表一!$2:$5</definedName>
    <definedName name="地区名称" localSheetId="1">目录!#REF!</definedName>
    <definedName name="地区名称">封面!$B$2:$B$6</definedName>
    <definedName name="地区名称" localSheetId="3">[1]封面!$B$2:$B$6</definedName>
    <definedName name="_xlnm.Print_Titles" localSheetId="3">表二!$2:$5</definedName>
    <definedName name="_xlnm._FilterDatabase" localSheetId="6" hidden="1">表五!$B:$B</definedName>
    <definedName name="_xlnm._FilterDatabase" localSheetId="7" hidden="1">'表六 (1)'!$A$6:$AB$161</definedName>
    <definedName name="_xlnm._FilterDatabase" localSheetId="8" hidden="1">'表六（2)'!$A$5:$AA$160</definedName>
  </definedNames>
  <calcPr calcId="144525"/>
</workbook>
</file>

<file path=xl/sharedStrings.xml><?xml version="1.0" encoding="utf-8"?>
<sst xmlns="http://schemas.openxmlformats.org/spreadsheetml/2006/main" count="3000" uniqueCount="1940">
  <si>
    <t xml:space="preserve"> </t>
  </si>
  <si>
    <t>地区名称</t>
  </si>
  <si>
    <t>北京市</t>
  </si>
  <si>
    <t>2023年地方财政预算表</t>
  </si>
  <si>
    <t>天津市</t>
  </si>
  <si>
    <t>河北省</t>
  </si>
  <si>
    <t>山西省</t>
  </si>
  <si>
    <t>内蒙古自治区</t>
  </si>
  <si>
    <t>目  录</t>
  </si>
  <si>
    <t xml:space="preserve">            表一 2023年一般公共预算收入表</t>
  </si>
  <si>
    <t xml:space="preserve">            表二 2023年一般公共预算支出表</t>
  </si>
  <si>
    <t xml:space="preserve">            表三 2023年一般公共预算收支平衡表</t>
  </si>
  <si>
    <t xml:space="preserve">            表四 2023年一般公共预算支出资金来源表</t>
  </si>
  <si>
    <t xml:space="preserve">            表五 2023年一般公共预算支出经济分类表</t>
  </si>
  <si>
    <t xml:space="preserve">            表六 2023年地市县一般公共预算收支表</t>
  </si>
  <si>
    <t xml:space="preserve">            表七 2023年一般公共预算支出“三公”经费预算表</t>
  </si>
  <si>
    <t xml:space="preserve">            表八 2023年政府性基金预算收支表</t>
  </si>
  <si>
    <t xml:space="preserve">            表九 2023年政府性基金预算支出资金来源表</t>
  </si>
  <si>
    <t xml:space="preserve">            表十 2023年国有资本经营预算收支表</t>
  </si>
  <si>
    <t xml:space="preserve">            表十一 2023年国有资本经营预算收入表</t>
  </si>
  <si>
    <t xml:space="preserve">            表十二 2023年国有资本经营预算支出表</t>
  </si>
  <si>
    <t xml:space="preserve">            表十三 2023年国有资本经营预算基础信息表</t>
  </si>
  <si>
    <t>表一</t>
  </si>
  <si>
    <t>2023年一般公共预算收入表</t>
  </si>
  <si>
    <t>单位：万元</t>
  </si>
  <si>
    <t>项目</t>
  </si>
  <si>
    <t>上年预算数</t>
  </si>
  <si>
    <t>上年执行数</t>
  </si>
  <si>
    <t>预算数</t>
  </si>
  <si>
    <t>代码</t>
  </si>
  <si>
    <t>名称</t>
  </si>
  <si>
    <t>金额</t>
  </si>
  <si>
    <t>为上年预算数的%</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</si>
  <si>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</si>
  <si>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</si>
  <si>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</si>
  <si>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</si>
  <si>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</si>
  <si>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</si>
  <si>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</si>
  <si>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</si>
  <si>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</si>
  <si>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</si>
  <si>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</si>
  <si>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</si>
  <si>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</si>
  <si>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</si>
  <si>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</si>
  <si>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</si>
  <si>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</si>
  <si>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</si>
  <si>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</si>
  <si>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</si>
  <si>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</si>
  <si>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</si>
  <si>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</si>
  <si>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</si>
  <si>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</si>
  <si>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</si>
  <si>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</si>
  <si>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收入总计</t>
  </si>
  <si>
    <t>注：红色阴影区禁填数字。</t>
  </si>
  <si>
    <t>表二</t>
  </si>
  <si>
    <t>2023年一般公共预算支出表</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</si>
  <si>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</si>
  <si>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</si>
  <si>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</si>
  <si>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</si>
  <si>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</si>
  <si>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</si>
  <si>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</si>
  <si>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</si>
  <si>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</si>
  <si>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</si>
  <si>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</si>
  <si>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</si>
  <si>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</si>
  <si>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</si>
  <si>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</si>
  <si>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</si>
  <si>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</si>
  <si>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</si>
  <si>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</si>
  <si>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</si>
  <si>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</si>
  <si>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</si>
  <si>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</si>
  <si>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</si>
  <si>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</si>
  <si>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</si>
  <si>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</si>
  <si>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</si>
  <si>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</si>
  <si>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</si>
  <si>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</si>
  <si>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</si>
  <si>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</si>
  <si>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</si>
  <si>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</si>
  <si>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</si>
  <si>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</si>
  <si>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</si>
  <si>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</si>
  <si>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</si>
  <si>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</si>
  <si>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</si>
  <si>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</si>
  <si>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</si>
  <si>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</si>
  <si>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</si>
  <si>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</si>
  <si>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</si>
  <si>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</si>
  <si>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</si>
  <si>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</si>
  <si>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</si>
  <si>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</si>
  <si>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</si>
  <si>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</si>
  <si>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</si>
  <si>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</si>
  <si>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</si>
  <si>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</si>
  <si>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</si>
  <si>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</si>
  <si>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</si>
  <si>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</si>
  <si>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</si>
  <si>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</si>
  <si>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</si>
  <si>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</si>
  <si>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</si>
  <si>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</si>
  <si>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</si>
  <si>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</si>
  <si>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</si>
  <si>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</si>
  <si>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</si>
  <si>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</si>
  <si>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</si>
  <si>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</si>
  <si>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</si>
  <si>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</si>
  <si>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</si>
  <si>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</si>
  <si>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</si>
  <si>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</si>
  <si>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</si>
  <si>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</si>
  <si>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</si>
  <si>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</si>
  <si>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</si>
  <si>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</si>
  <si>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</si>
  <si>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</si>
  <si>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</si>
  <si>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</si>
  <si>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</si>
  <si>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</si>
  <si>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</si>
  <si>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</si>
  <si>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</si>
  <si>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</si>
  <si>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</si>
  <si>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</si>
  <si>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</si>
  <si>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</si>
  <si>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</si>
  <si>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</si>
  <si>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</si>
  <si>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</si>
  <si>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</si>
  <si>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</si>
  <si>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</si>
  <si>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</si>
  <si>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</si>
  <si>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</si>
  <si>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</si>
  <si>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</si>
  <si>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</si>
  <si>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</si>
  <si>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</si>
  <si>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</si>
  <si>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</si>
  <si>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</si>
  <si>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</si>
  <si>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</si>
  <si>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</si>
  <si>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</si>
  <si>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</si>
  <si>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</si>
  <si>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</si>
  <si>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</si>
  <si>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</si>
  <si>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</si>
  <si>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</si>
  <si>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</si>
  <si>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</si>
  <si>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</si>
  <si>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</si>
  <si>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</si>
  <si>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</si>
  <si>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</si>
  <si>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</si>
  <si>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</si>
  <si>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</si>
  <si>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</si>
  <si>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</si>
  <si>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</si>
  <si>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</si>
  <si>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</si>
  <si>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</si>
  <si>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</si>
  <si>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</si>
  <si>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</si>
  <si>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</si>
  <si>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</si>
  <si>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</si>
  <si>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</si>
  <si>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</si>
  <si>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</si>
  <si>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</si>
  <si>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</si>
  <si>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</si>
  <si>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</si>
  <si>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</si>
  <si>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</si>
  <si>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</si>
  <si>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</si>
  <si>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</si>
  <si>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</si>
  <si>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</si>
  <si>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</si>
  <si>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</si>
  <si>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</si>
  <si>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</si>
  <si>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</si>
  <si>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</si>
  <si>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</si>
  <si>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</si>
  <si>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</si>
  <si>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</si>
  <si>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</si>
  <si>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</si>
  <si>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</si>
  <si>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</si>
  <si>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</si>
  <si>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</si>
  <si>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</si>
  <si>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</si>
  <si>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</si>
  <si>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</si>
  <si>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</si>
  <si>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</si>
  <si>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</si>
  <si>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</si>
  <si>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</si>
  <si>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</si>
  <si>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</si>
  <si>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</si>
  <si>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</si>
  <si>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</si>
  <si>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</si>
  <si>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</si>
  <si>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</si>
  <si>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</si>
  <si>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</si>
  <si>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</si>
  <si>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</si>
  <si>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</si>
  <si>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</si>
  <si>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</si>
  <si>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</si>
  <si>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</si>
  <si>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</si>
  <si>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</si>
  <si>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</si>
  <si>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</si>
  <si>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</si>
  <si>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</si>
  <si>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</si>
  <si>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</si>
  <si>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</si>
  <si>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</si>
  <si>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</si>
  <si>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</si>
  <si>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</si>
  <si>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</si>
  <si>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</si>
  <si>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</si>
  <si>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</si>
  <si>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</si>
  <si>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</si>
  <si>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</si>
  <si>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</si>
  <si>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</si>
  <si>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</si>
  <si>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</si>
  <si>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</si>
  <si>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</si>
  <si>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</si>
  <si>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</si>
  <si>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</si>
  <si>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</si>
  <si>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</si>
  <si>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</si>
  <si>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</si>
  <si>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</si>
  <si>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</si>
  <si>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</si>
  <si>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</si>
  <si>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</si>
  <si>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</si>
  <si>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</si>
  <si>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</si>
  <si>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</si>
  <si>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</si>
  <si>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</si>
  <si>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</si>
  <si>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</si>
  <si>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</si>
  <si>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</si>
  <si>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</si>
  <si>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</si>
  <si>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</si>
  <si>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</si>
  <si>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</si>
  <si>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</si>
  <si>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</si>
  <si>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</si>
  <si>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</si>
  <si>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</si>
  <si>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</si>
  <si>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</si>
  <si>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</si>
  <si>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</si>
  <si>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</si>
  <si>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</si>
  <si>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</si>
  <si>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</si>
  <si>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</si>
  <si>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</si>
  <si>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</si>
  <si>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</si>
  <si>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</si>
  <si>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</si>
  <si>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</si>
  <si>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</si>
  <si>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</si>
  <si>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</si>
  <si>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</si>
  <si>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</si>
  <si>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</si>
  <si>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</si>
  <si>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</si>
  <si>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</si>
  <si>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</si>
  <si>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</si>
  <si>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</si>
  <si>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</si>
  <si>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</si>
  <si>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</si>
  <si>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</si>
  <si>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</si>
  <si>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</si>
  <si>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</si>
  <si>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</si>
  <si>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</si>
  <si>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</si>
  <si>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</si>
  <si>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</si>
  <si>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</si>
  <si>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</si>
  <si>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</si>
  <si>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</si>
  <si>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</si>
  <si>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</si>
  <si>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</si>
  <si>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</si>
  <si>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</si>
  <si>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</si>
  <si>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</si>
  <si>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</si>
  <si>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</si>
  <si>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</si>
  <si>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</si>
  <si>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</si>
  <si>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</si>
  <si>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</si>
  <si>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</si>
  <si>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</si>
  <si>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</si>
  <si>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</si>
  <si>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</si>
  <si>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</si>
  <si>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</si>
  <si>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</si>
  <si>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</si>
  <si>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</si>
  <si>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</si>
  <si>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</si>
  <si>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</si>
  <si>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</si>
  <si>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</si>
  <si>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</si>
  <si>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</si>
  <si>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</si>
  <si>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</si>
  <si>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</si>
  <si>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</si>
  <si>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</si>
  <si>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</si>
  <si>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</si>
  <si>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</si>
  <si>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</si>
  <si>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</si>
  <si>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</si>
  <si>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</si>
  <si>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</si>
  <si>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</si>
  <si>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</si>
  <si>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</si>
  <si>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</si>
  <si>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</si>
  <si>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</si>
  <si>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</si>
  <si>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</si>
  <si>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</si>
  <si>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</si>
  <si>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</si>
  <si>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</si>
  <si>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</si>
  <si>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</si>
  <si>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</si>
  <si>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</si>
  <si>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</si>
  <si>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</si>
  <si>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</si>
  <si>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</si>
  <si>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</si>
  <si>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</si>
  <si>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</si>
  <si>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</si>
  <si>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</si>
  <si>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</si>
  <si>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</si>
  <si>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</si>
  <si>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</si>
  <si>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</si>
  <si>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</si>
  <si>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</si>
  <si>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</si>
  <si>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</si>
  <si>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</si>
  <si>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</si>
  <si>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</si>
  <si>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</si>
  <si>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</si>
  <si>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</si>
  <si>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</si>
  <si>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</si>
  <si>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</si>
  <si>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</si>
  <si>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</si>
  <si>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</si>
  <si>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</si>
  <si>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</si>
  <si>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</si>
  <si>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</si>
  <si>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</si>
  <si>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</si>
  <si>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</si>
  <si>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</si>
  <si>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</si>
  <si>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</si>
  <si>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</si>
  <si>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</si>
  <si>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</si>
  <si>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</si>
  <si>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</si>
  <si>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</si>
  <si>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</si>
  <si>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</si>
  <si>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</si>
  <si>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</si>
  <si>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</si>
  <si>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</si>
  <si>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</si>
  <si>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</si>
  <si>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</si>
  <si>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</si>
  <si>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</si>
  <si>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</si>
  <si>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</si>
  <si>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</si>
  <si>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</si>
  <si>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</si>
  <si>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</si>
  <si>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</si>
  <si>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</si>
  <si>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</si>
  <si>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</si>
  <si>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</si>
  <si>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</si>
  <si>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</si>
  <si>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</si>
  <si>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</si>
  <si>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</si>
  <si>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</si>
  <si>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</si>
  <si>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</si>
  <si>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</si>
  <si>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</si>
  <si>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</si>
  <si>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</si>
  <si>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</si>
  <si>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</si>
  <si>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</si>
  <si>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</si>
  <si>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</si>
  <si>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</si>
  <si>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</si>
  <si>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</si>
  <si>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</si>
  <si>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</si>
  <si>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</si>
  <si>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</si>
  <si>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</si>
  <si>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</si>
  <si>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</si>
  <si>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</si>
  <si>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</si>
  <si>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</si>
  <si>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</si>
  <si>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</si>
  <si>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</si>
  <si>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</si>
  <si>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</si>
  <si>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</si>
  <si>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</si>
  <si>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</si>
  <si>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</si>
  <si>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</si>
  <si>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</si>
  <si>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</si>
  <si>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</si>
  <si>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</si>
  <si>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</si>
  <si>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</si>
  <si>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</si>
  <si>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</si>
  <si>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</si>
  <si>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</si>
  <si>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</si>
  <si>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</si>
  <si>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</si>
  <si>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</si>
  <si>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</si>
  <si>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</si>
  <si>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</si>
  <si>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</si>
  <si>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</si>
  <si>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</si>
  <si>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</si>
  <si>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</si>
  <si>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</si>
  <si>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</si>
  <si>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</si>
  <si>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</si>
  <si>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</si>
  <si>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</si>
  <si>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</si>
  <si>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</si>
  <si>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</si>
  <si>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</si>
  <si>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</si>
  <si>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</si>
  <si>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</si>
  <si>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</si>
  <si>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</si>
  <si>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</si>
  <si>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</si>
  <si>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</si>
  <si>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</si>
  <si>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</si>
  <si>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</si>
  <si>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</si>
  <si>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</si>
  <si>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</si>
  <si>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</si>
  <si>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</si>
  <si>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</si>
  <si>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</si>
  <si>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</si>
  <si>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</si>
  <si>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</si>
  <si>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</si>
  <si>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</si>
  <si>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</si>
  <si>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</si>
  <si>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</si>
  <si>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</si>
  <si>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</si>
  <si>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</si>
  <si>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</si>
  <si>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</si>
  <si>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</si>
  <si>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</si>
  <si>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</si>
  <si>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</si>
  <si>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</si>
  <si>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</si>
  <si>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</si>
  <si>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</si>
  <si>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</si>
  <si>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</si>
  <si>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</si>
  <si>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</si>
  <si>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</si>
  <si>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</si>
  <si>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</si>
  <si>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</si>
  <si>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</si>
  <si>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</si>
  <si>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</si>
  <si>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</si>
  <si>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</si>
  <si>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</si>
  <si>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</si>
  <si>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</si>
  <si>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</si>
  <si>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</si>
  <si>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</si>
  <si>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</si>
  <si>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</si>
  <si>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</si>
  <si>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</si>
  <si>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</si>
  <si>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</si>
  <si>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</si>
  <si>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</si>
  <si>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</si>
  <si>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</si>
  <si>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</si>
  <si>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</si>
  <si>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</si>
  <si>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</si>
  <si>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</si>
  <si>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</si>
  <si>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</si>
  <si>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</si>
  <si>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</si>
  <si>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</si>
  <si>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</si>
  <si>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</si>
  <si>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</si>
  <si>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</si>
  <si>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</si>
  <si>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</si>
  <si>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</si>
  <si>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</si>
  <si>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</si>
  <si>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</si>
  <si>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</si>
  <si>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</si>
  <si>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</si>
  <si>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</si>
  <si>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</si>
  <si>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</si>
  <si>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</si>
  <si>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</si>
  <si>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</si>
  <si>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</si>
  <si>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</si>
  <si>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</si>
  <si>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</si>
  <si>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</si>
  <si>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</si>
  <si>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</si>
  <si>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</si>
  <si>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</si>
  <si>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</si>
  <si>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</si>
  <si>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</si>
  <si>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</si>
  <si>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</si>
  <si>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</si>
  <si>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</si>
  <si>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</si>
  <si>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</si>
  <si>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</si>
  <si>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</si>
  <si>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</si>
  <si>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</si>
  <si>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</si>
  <si>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</si>
  <si>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</si>
  <si>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</si>
  <si>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</si>
  <si>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</si>
  <si>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</si>
  <si>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</si>
  <si>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</si>
  <si>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</si>
  <si>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</si>
  <si>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</si>
  <si>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</si>
  <si>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</si>
  <si>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</si>
  <si>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</si>
  <si>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</si>
  <si>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</si>
  <si>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</si>
  <si>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</si>
  <si>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</si>
  <si>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</si>
  <si>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</si>
  <si>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</si>
  <si>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</si>
  <si>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</si>
  <si>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</si>
  <si>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</si>
  <si>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</si>
  <si>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</si>
  <si>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</si>
  <si>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</si>
  <si>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</si>
  <si>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</si>
  <si>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</si>
  <si>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</si>
  <si>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</si>
  <si>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</si>
  <si>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</si>
  <si>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</si>
  <si>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</si>
  <si>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</si>
  <si>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</si>
  <si>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</si>
  <si>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</si>
  <si>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</si>
  <si>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</si>
  <si>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</si>
  <si>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</si>
  <si>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</si>
  <si>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</si>
  <si>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</si>
  <si>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</si>
  <si>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</si>
  <si>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</si>
  <si>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</si>
  <si>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</si>
  <si>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</si>
  <si>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</si>
  <si>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</si>
  <si>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</si>
  <si>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</si>
  <si>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</si>
  <si>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</si>
  <si>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</si>
  <si>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</si>
  <si>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</si>
  <si>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</si>
  <si>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</si>
  <si>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</si>
  <si>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</si>
  <si>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</si>
  <si>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</si>
  <si>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</si>
  <si>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</si>
  <si>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</si>
  <si>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</si>
  <si>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</si>
  <si>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</si>
  <si>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</si>
  <si>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</si>
  <si>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</si>
  <si>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</si>
  <si>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</si>
  <si>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</si>
  <si>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</si>
  <si>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</si>
  <si>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</si>
  <si>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</si>
  <si>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</si>
  <si>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</si>
  <si>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</si>
  <si>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</si>
  <si>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</si>
  <si>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</si>
  <si>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</si>
  <si>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</si>
  <si>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</si>
  <si>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</si>
  <si>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</si>
  <si>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</si>
  <si>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</si>
  <si>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</si>
  <si>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</si>
  <si>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</si>
  <si>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</si>
  <si>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</si>
  <si>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</si>
  <si>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</si>
  <si>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</si>
  <si>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</si>
  <si>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</si>
  <si>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</si>
  <si>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</si>
  <si>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</si>
  <si>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</si>
  <si>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</si>
  <si>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</si>
  <si>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</si>
  <si>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</si>
  <si>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</si>
  <si>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</si>
  <si>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</si>
  <si>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</si>
  <si>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</si>
  <si>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</si>
  <si>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</si>
  <si>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</si>
  <si>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</si>
  <si>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</si>
  <si>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</si>
  <si>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</si>
  <si>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</si>
  <si>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</si>
  <si>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</si>
  <si>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</si>
  <si>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</si>
  <si>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</si>
  <si>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</si>
  <si>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</si>
  <si>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</si>
  <si>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</si>
  <si>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</si>
  <si>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</si>
  <si>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</si>
  <si>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</si>
  <si>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</si>
  <si>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</si>
  <si>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</si>
  <si>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</si>
  <si>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</si>
  <si>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</si>
  <si>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</si>
  <si>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</si>
  <si>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</si>
  <si>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</si>
  <si>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</si>
  <si>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</si>
  <si>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</si>
  <si>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</si>
  <si>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</si>
  <si>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</si>
  <si>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</si>
  <si>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</si>
  <si>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</si>
  <si>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</si>
  <si>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</si>
  <si>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</si>
  <si>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</si>
  <si>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</si>
  <si>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</si>
  <si>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</si>
  <si>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</si>
  <si>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</si>
  <si>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</si>
  <si>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</si>
  <si>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</si>
  <si>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</si>
  <si>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</si>
  <si>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</si>
  <si>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</si>
  <si>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</si>
  <si>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</si>
  <si>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</si>
  <si>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</si>
  <si>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</si>
  <si>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</si>
  <si>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</si>
  <si>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</si>
  <si>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</si>
  <si>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</si>
  <si>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</si>
  <si>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</si>
  <si>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</si>
  <si>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</si>
  <si>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</si>
  <si>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</si>
  <si>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</si>
  <si>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</si>
  <si>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</si>
  <si>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</si>
  <si>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</si>
  <si>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</si>
  <si>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</si>
  <si>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</si>
  <si>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</si>
  <si>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</si>
  <si>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</si>
  <si>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</si>
  <si>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</si>
  <si>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</si>
  <si>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</si>
  <si>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</si>
  <si>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</si>
  <si>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</si>
  <si>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</si>
  <si>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</si>
  <si>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</si>
  <si>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</si>
  <si>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</si>
  <si>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</si>
  <si>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</si>
  <si>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</si>
  <si>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</si>
  <si>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</si>
  <si>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</si>
  <si>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</si>
  <si>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</si>
  <si>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</si>
  <si>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</si>
  <si>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</si>
  <si>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</si>
  <si>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</si>
  <si>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</si>
  <si>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</si>
  <si>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</si>
  <si>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</si>
  <si>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</si>
  <si>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</si>
  <si>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</si>
  <si>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</si>
  <si>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</si>
  <si>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</si>
  <si>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</si>
  <si>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</si>
  <si>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</si>
  <si>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</si>
  <si>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</si>
  <si>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</si>
  <si>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</si>
  <si>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</si>
  <si>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</si>
  <si>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</si>
  <si>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</si>
  <si>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</si>
  <si>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</si>
  <si>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</si>
  <si>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</si>
  <si>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</si>
  <si>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</si>
  <si>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</si>
  <si>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</si>
  <si>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</si>
  <si>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</si>
  <si>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</si>
  <si>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</si>
  <si>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</si>
  <si>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</si>
  <si>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</si>
  <si>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</si>
  <si>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</si>
  <si>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</si>
  <si>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</si>
  <si>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</si>
  <si>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</si>
  <si>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</si>
  <si>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</si>
  <si>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</si>
  <si>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</si>
  <si>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</si>
  <si>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</si>
  <si>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</si>
  <si>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</si>
  <si>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</si>
  <si>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</si>
  <si>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</si>
  <si>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</si>
  <si>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</si>
  <si>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</si>
  <si>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</si>
  <si>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</si>
  <si>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</si>
  <si>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</si>
  <si>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</si>
  <si>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</si>
  <si>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</si>
  <si>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</si>
  <si>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</si>
  <si>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</si>
  <si>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</si>
  <si>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</si>
  <si>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</si>
  <si>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</si>
  <si>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</si>
  <si>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</si>
  <si>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</si>
  <si>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</si>
  <si>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</si>
  <si>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</si>
  <si>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</si>
  <si>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</si>
  <si>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</si>
  <si>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</si>
  <si>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</si>
  <si>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</si>
  <si>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</si>
  <si>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</si>
  <si>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</si>
  <si>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</si>
  <si>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</si>
  <si>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</si>
  <si>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</si>
  <si>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</si>
  <si>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</si>
  <si>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</si>
  <si>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</si>
  <si>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</si>
  <si>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</si>
  <si>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</si>
  <si>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</si>
  <si>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</si>
  <si>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</si>
  <si>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</si>
  <si>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</si>
  <si>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</si>
  <si>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</si>
  <si>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</si>
  <si>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</si>
  <si>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</si>
  <si>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</si>
  <si>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</si>
  <si>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</si>
  <si>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</si>
  <si>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</si>
  <si>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</si>
  <si>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</si>
  <si>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</si>
  <si>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</si>
  <si>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</si>
  <si>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</si>
  <si>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</si>
  <si>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支出总计</t>
  </si>
  <si>
    <t>表三</t>
  </si>
  <si>
    <t>2023年一般公共预算收支平衡表</t>
  </si>
  <si>
    <t>收入</t>
  </si>
  <si>
    <t>支出</t>
  </si>
  <si>
    <t>收入数校验</t>
  </si>
  <si>
    <t>支出数校验</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</si>
  <si>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</si>
  <si>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</si>
  <si>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</si>
  <si>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</si>
  <si>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</si>
  <si>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</si>
  <si>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</si>
  <si>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</si>
  <si>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</si>
  <si>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</si>
  <si>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</si>
  <si>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</si>
  <si>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</si>
  <si>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</si>
  <si>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</si>
  <si>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</si>
  <si>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</si>
  <si>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</si>
  <si>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</si>
  <si>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</si>
  <si>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</si>
  <si>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</si>
  <si>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</si>
  <si>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</si>
  <si>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</si>
  <si>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</si>
  <si>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</si>
  <si>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</si>
  <si>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</si>
  <si>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</si>
  <si>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</si>
  <si>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</si>
  <si>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</si>
  <si>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</si>
  <si>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</si>
  <si>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</si>
  <si>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</si>
  <si>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</si>
  <si>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</si>
  <si>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</si>
  <si>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</si>
  <si>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</si>
  <si>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</si>
  <si>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</si>
  <si>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</si>
  <si>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</si>
  <si>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</si>
  <si>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</si>
  <si>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</si>
  <si>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</si>
  <si>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</si>
  <si>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</si>
  <si>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</si>
  <si>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</si>
  <si>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</si>
  <si>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</si>
  <si>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</si>
  <si>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</si>
  <si>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</si>
  <si>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</si>
  <si>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</si>
  <si>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</si>
  <si>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</si>
  <si>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</si>
  <si>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</si>
  <si>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</si>
  <si>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</si>
  <si>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</si>
  <si>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</si>
  <si>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</si>
  <si>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</si>
  <si>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</si>
  <si>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</si>
  <si>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</si>
  <si>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</si>
  <si>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</si>
  <si>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</si>
  <si>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</si>
  <si>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</si>
  <si>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</si>
  <si>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</si>
  <si>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</si>
  <si>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</si>
  <si>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</si>
  <si>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</si>
  <si>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</si>
  <si>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</si>
  <si>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</si>
  <si>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</si>
  <si>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</si>
  <si>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</si>
  <si>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</si>
  <si>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</si>
  <si>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</si>
  <si>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</si>
  <si>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</si>
  <si>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</si>
  <si>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</si>
  <si>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</si>
  <si>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</si>
  <si>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</si>
  <si>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</si>
  <si>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</si>
  <si>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</si>
  <si>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</si>
  <si>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</si>
  <si>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</si>
  <si>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</si>
  <si>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</si>
  <si>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表四</t>
  </si>
  <si>
    <t>2023年一般公共预算支出资金来源表</t>
  </si>
  <si>
    <t>合计</t>
  </si>
  <si>
    <t>财力安排</t>
  </si>
  <si>
    <t>专项转移支付收入安排</t>
  </si>
  <si>
    <t>动用上年结余安排</t>
  </si>
  <si>
    <t>调入资金</t>
  </si>
  <si>
    <t>政府债务资金</t>
  </si>
  <si>
    <t>其他资金</t>
  </si>
  <si>
    <t>与表二勾稽关系核对</t>
  </si>
  <si>
    <t>表五</t>
  </si>
  <si>
    <t>2023年一般公共预算支出经济分类表</t>
  </si>
  <si>
    <t>单位:万元</t>
  </si>
  <si>
    <t>总计</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</si>
  <si>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</si>
  <si>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</si>
  <si>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</si>
  <si>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</si>
  <si>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</si>
  <si>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</si>
  <si>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</si>
  <si>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</si>
  <si>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</si>
  <si>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</si>
  <si>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</si>
  <si>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</si>
  <si>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</si>
  <si>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</si>
  <si>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</si>
  <si>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</si>
  <si>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</si>
  <si>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房屋建筑物构建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</si>
  <si>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</si>
  <si>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</si>
  <si>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</si>
  <si>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</si>
  <si>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</si>
  <si>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</si>
  <si>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</si>
  <si>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</si>
  <si>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</si>
  <si>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</si>
  <si>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</si>
  <si>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</si>
  <si>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</si>
  <si>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</si>
  <si>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</si>
  <si>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</si>
  <si>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</si>
  <si>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</si>
  <si>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</si>
  <si>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政府投资基金股权投资</t>
  </si>
  <si>
    <t>其他对企业资本性支出</t>
  </si>
  <si>
    <t>对个人和家庭的补助</t>
  </si>
  <si>
    <t>社会福利和救助</t>
  </si>
  <si>
    <t>助学金</t>
  </si>
  <si>
    <t>个人农业生产补贴</t>
  </si>
  <si>
    <t>离退休费</t>
  </si>
  <si>
    <t>其他对个人和家庭补助</t>
  </si>
  <si>
    <t>对社会保障基金补助</t>
  </si>
  <si>
    <t>对社会保险基金补助</t>
  </si>
  <si>
    <t>补充全国社会保障基金</t>
  </si>
  <si>
    <t>对机关事业单位职业年金的补助</t>
  </si>
  <si>
    <t>债务利息及费用支出</t>
  </si>
  <si>
    <t>国内债务付息</t>
  </si>
  <si>
    <t>国外债务付息</t>
  </si>
  <si>
    <t>国内债务发行费用</t>
  </si>
  <si>
    <t>国外债务发行费用</t>
  </si>
  <si>
    <t>债务还本支出</t>
  </si>
  <si>
    <t>国内债务还本</t>
  </si>
  <si>
    <t>国外债务还本</t>
  </si>
  <si>
    <t>上下级政府间转移性支出</t>
  </si>
  <si>
    <t>援助其他地区支出</t>
  </si>
  <si>
    <t>债务转贷</t>
  </si>
  <si>
    <t>调出资金</t>
  </si>
  <si>
    <t>安排预算稳定调节基金</t>
  </si>
  <si>
    <t>补充预算周转金</t>
  </si>
  <si>
    <t>预备费及预留</t>
  </si>
  <si>
    <t>预备费</t>
  </si>
  <si>
    <t>预留</t>
  </si>
  <si>
    <t>其他支出</t>
  </si>
  <si>
    <t>国家赔偿费用支出</t>
  </si>
  <si>
    <t>对民间非盈利组织和群众性自治组织补贴</t>
  </si>
  <si>
    <t>经常性赠与</t>
  </si>
  <si>
    <t>资本性赠与</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</si>
  <si>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</si>
  <si>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</si>
  <si>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</si>
  <si>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</si>
  <si>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</si>
  <si>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</si>
  <si>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</si>
  <si>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</si>
  <si>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</si>
  <si>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</si>
  <si>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</si>
  <si>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</si>
  <si>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</si>
  <si>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</si>
  <si>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</si>
  <si>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</si>
  <si>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</si>
  <si>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</si>
  <si>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</si>
  <si>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</si>
  <si>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</si>
  <si>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债务发行费用支出</t>
  </si>
  <si>
    <t>表六之一</t>
  </si>
  <si>
    <t>2023年地市县一般公共预算收支表</t>
  </si>
  <si>
    <t>地    区</t>
  </si>
  <si>
    <t>收       入</t>
  </si>
  <si>
    <t>数据校验</t>
  </si>
  <si>
    <t>收入合计</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</si>
  <si>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</si>
  <si>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</si>
  <si>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</si>
  <si>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</si>
  <si>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</si>
  <si>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</si>
  <si>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</si>
  <si>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</si>
  <si>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</si>
  <si>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</si>
  <si>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</si>
  <si>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</si>
  <si>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</si>
  <si>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</si>
  <si>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</si>
  <si>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</si>
  <si>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</si>
  <si>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</si>
  <si>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</si>
  <si>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</si>
  <si>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</si>
  <si>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</si>
  <si>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</si>
  <si>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</si>
  <si>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</si>
  <si>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</si>
  <si>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</si>
  <si>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安徽省</t>
  </si>
  <si>
    <t>本级</t>
  </si>
  <si>
    <t>地（市）合计</t>
  </si>
  <si>
    <t>合肥市</t>
  </si>
  <si>
    <t xml:space="preserve">  合肥市本级</t>
  </si>
  <si>
    <t>区县级合计</t>
  </si>
  <si>
    <t xml:space="preserve">  瑶海区</t>
  </si>
  <si>
    <t xml:space="preserve">  庐阳区</t>
  </si>
  <si>
    <t xml:space="preserve">  蜀山区</t>
  </si>
  <si>
    <t xml:space="preserve">  包河区</t>
  </si>
  <si>
    <t xml:space="preserve">  长丰县</t>
  </si>
  <si>
    <t xml:space="preserve">  肥东县</t>
  </si>
  <si>
    <t xml:space="preserve">  肥西县</t>
  </si>
  <si>
    <t xml:space="preserve">  庐江县</t>
  </si>
  <si>
    <t xml:space="preserve">  巢湖市</t>
  </si>
  <si>
    <t>芜湖市</t>
  </si>
  <si>
    <t xml:space="preserve">  芜湖市本级</t>
  </si>
  <si>
    <t xml:space="preserve">  镜湖区</t>
  </si>
  <si>
    <t xml:space="preserve">  弋江区</t>
  </si>
  <si>
    <t xml:space="preserve">  鸠江区</t>
  </si>
  <si>
    <t xml:space="preserve">  湾沚区</t>
  </si>
  <si>
    <t xml:space="preserve">  繁昌区</t>
  </si>
  <si>
    <t xml:space="preserve">  南陵县</t>
  </si>
  <si>
    <t xml:space="preserve">  无为市</t>
  </si>
  <si>
    <t>蚌埠市</t>
  </si>
  <si>
    <t xml:space="preserve">  蚌埠市本级</t>
  </si>
  <si>
    <t xml:space="preserve">  龙子湖区</t>
  </si>
  <si>
    <t xml:space="preserve">  蚌山区</t>
  </si>
  <si>
    <t xml:space="preserve">  禹会区</t>
  </si>
  <si>
    <t xml:space="preserve">  淮上区</t>
  </si>
  <si>
    <t xml:space="preserve">  怀远县</t>
  </si>
  <si>
    <t xml:space="preserve">  五河县</t>
  </si>
  <si>
    <t xml:space="preserve">  固镇县</t>
  </si>
  <si>
    <t>淮南市</t>
  </si>
  <si>
    <t xml:space="preserve">  淮南市本级</t>
  </si>
  <si>
    <t xml:space="preserve">  大通区</t>
  </si>
  <si>
    <t xml:space="preserve">  田家庵区</t>
  </si>
  <si>
    <t xml:space="preserve">  谢家集区</t>
  </si>
  <si>
    <t xml:space="preserve">  八公山区</t>
  </si>
  <si>
    <t xml:space="preserve">  潘集区</t>
  </si>
  <si>
    <t xml:space="preserve">  凤台县</t>
  </si>
  <si>
    <t xml:space="preserve">  寿县</t>
  </si>
  <si>
    <t>马鞍山市</t>
  </si>
  <si>
    <t xml:space="preserve">  马鞍山市本级</t>
  </si>
  <si>
    <t xml:space="preserve">  博望区</t>
  </si>
  <si>
    <t xml:space="preserve">  花山区</t>
  </si>
  <si>
    <t xml:space="preserve">  雨山区</t>
  </si>
  <si>
    <t xml:space="preserve">  当涂县</t>
  </si>
  <si>
    <t xml:space="preserve">  含山县</t>
  </si>
  <si>
    <t xml:space="preserve">  和县</t>
  </si>
  <si>
    <t>淮北市</t>
  </si>
  <si>
    <t xml:space="preserve">  淮北市本级</t>
  </si>
  <si>
    <t xml:space="preserve">  杜集区</t>
  </si>
  <si>
    <t xml:space="preserve">  相山区</t>
  </si>
  <si>
    <t xml:space="preserve">  烈山区</t>
  </si>
  <si>
    <t xml:space="preserve">  濉溪县</t>
  </si>
  <si>
    <t>铜陵市</t>
  </si>
  <si>
    <t xml:space="preserve">  铜陵市本级</t>
  </si>
  <si>
    <t xml:space="preserve">  铜官区</t>
  </si>
  <si>
    <t xml:space="preserve">  郊区</t>
  </si>
  <si>
    <t xml:space="preserve">  义安区</t>
  </si>
  <si>
    <t xml:space="preserve">  枞阳县</t>
  </si>
  <si>
    <t>安庆市</t>
  </si>
  <si>
    <t xml:space="preserve">  安庆市本级</t>
  </si>
  <si>
    <t xml:space="preserve">  迎江区</t>
  </si>
  <si>
    <t xml:space="preserve">  大观区</t>
  </si>
  <si>
    <t xml:space="preserve">  宜秀区</t>
  </si>
  <si>
    <t xml:space="preserve">  怀宁县</t>
  </si>
  <si>
    <t xml:space="preserve">  潜山市</t>
  </si>
  <si>
    <t xml:space="preserve">  太湖县</t>
  </si>
  <si>
    <t xml:space="preserve">  宿松县</t>
  </si>
  <si>
    <t xml:space="preserve">  望江县</t>
  </si>
  <si>
    <t xml:space="preserve">  岳西县</t>
  </si>
  <si>
    <t xml:space="preserve">  桐城市</t>
  </si>
  <si>
    <t>黄山市</t>
  </si>
  <si>
    <t xml:space="preserve">  黄山市本级</t>
  </si>
  <si>
    <t xml:space="preserve">  屯溪区</t>
  </si>
  <si>
    <t xml:space="preserve">  黄山区</t>
  </si>
  <si>
    <t xml:space="preserve">  徽州区</t>
  </si>
  <si>
    <t xml:space="preserve">  歙县</t>
  </si>
  <si>
    <t xml:space="preserve">  休宁县</t>
  </si>
  <si>
    <t xml:space="preserve">  黟县</t>
  </si>
  <si>
    <t xml:space="preserve">  祁门县</t>
  </si>
  <si>
    <t>滁州市</t>
  </si>
  <si>
    <t xml:space="preserve">  滁州市本级</t>
  </si>
  <si>
    <t xml:space="preserve">  琅琊区</t>
  </si>
  <si>
    <t xml:space="preserve">  南谯区</t>
  </si>
  <si>
    <t xml:space="preserve">  来安县</t>
  </si>
  <si>
    <t xml:space="preserve">  全椒县</t>
  </si>
  <si>
    <t xml:space="preserve">  定远县</t>
  </si>
  <si>
    <t xml:space="preserve">  凤阳县</t>
  </si>
  <si>
    <t xml:space="preserve">  天长市</t>
  </si>
  <si>
    <t xml:space="preserve">  明光市</t>
  </si>
  <si>
    <t>阜阳市</t>
  </si>
  <si>
    <t xml:space="preserve">  阜阳市本级</t>
  </si>
  <si>
    <t xml:space="preserve">  颍州区</t>
  </si>
  <si>
    <t xml:space="preserve">  颍东区</t>
  </si>
  <si>
    <t xml:space="preserve">  颍泉区</t>
  </si>
  <si>
    <t xml:space="preserve">  临泉县</t>
  </si>
  <si>
    <t xml:space="preserve">  太和县</t>
  </si>
  <si>
    <t xml:space="preserve">  阜南县</t>
  </si>
  <si>
    <t xml:space="preserve">  颍上县</t>
  </si>
  <si>
    <t xml:space="preserve">  界首市</t>
  </si>
  <si>
    <t>宿州市</t>
  </si>
  <si>
    <t xml:space="preserve">  宿州市本级</t>
  </si>
  <si>
    <t xml:space="preserve">  埇桥区</t>
  </si>
  <si>
    <t xml:space="preserve">  砀山县</t>
  </si>
  <si>
    <t xml:space="preserve">  萧县</t>
  </si>
  <si>
    <t xml:space="preserve">  灵璧县</t>
  </si>
  <si>
    <t xml:space="preserve">  泗县</t>
  </si>
  <si>
    <t>六安市</t>
  </si>
  <si>
    <t xml:space="preserve">  六安市本级</t>
  </si>
  <si>
    <t xml:space="preserve">  金安区</t>
  </si>
  <si>
    <t xml:space="preserve">  裕安区</t>
  </si>
  <si>
    <t xml:space="preserve">  叶集区</t>
  </si>
  <si>
    <t xml:space="preserve">  霍邱县</t>
  </si>
  <si>
    <t xml:space="preserve">  舒城县</t>
  </si>
  <si>
    <t xml:space="preserve">  金寨县</t>
  </si>
  <si>
    <t xml:space="preserve">  霍山县</t>
  </si>
  <si>
    <t>亳州市</t>
  </si>
  <si>
    <t xml:space="preserve">  亳州市本级</t>
  </si>
  <si>
    <t xml:space="preserve">  谯城区</t>
  </si>
  <si>
    <t xml:space="preserve">  涡阳县</t>
  </si>
  <si>
    <t xml:space="preserve">  蒙城县</t>
  </si>
  <si>
    <t xml:space="preserve">  利辛县</t>
  </si>
  <si>
    <t>池州市</t>
  </si>
  <si>
    <t xml:space="preserve">  池州市本级</t>
  </si>
  <si>
    <t xml:space="preserve">  贵池区</t>
  </si>
  <si>
    <t xml:space="preserve">  东至县</t>
  </si>
  <si>
    <t xml:space="preserve">  石台县</t>
  </si>
  <si>
    <t xml:space="preserve">  青阳县</t>
  </si>
  <si>
    <t>宣城市</t>
  </si>
  <si>
    <t xml:space="preserve">  宣城市本级</t>
  </si>
  <si>
    <t xml:space="preserve">  宣州区</t>
  </si>
  <si>
    <t xml:space="preserve">  郎溪县</t>
  </si>
  <si>
    <t xml:space="preserve">  广德市</t>
  </si>
  <si>
    <t xml:space="preserve">  泾县</t>
  </si>
  <si>
    <t xml:space="preserve">  绩溪县</t>
  </si>
  <si>
    <t xml:space="preserve">  旌德县</t>
  </si>
  <si>
    <t xml:space="preserve">  宁国市</t>
  </si>
  <si>
    <t>表六之二</t>
  </si>
  <si>
    <t>支            出</t>
  </si>
  <si>
    <t>支出
合计</t>
  </si>
  <si>
    <t>公共
安全支出</t>
  </si>
  <si>
    <t>科学
技术支出</t>
  </si>
  <si>
    <t>交通
运输支出</t>
  </si>
  <si>
    <t>其他
支出</t>
  </si>
  <si>
    <t>表七</t>
  </si>
  <si>
    <t>2023年一般公共预算支出“三公”经费预算表</t>
  </si>
  <si>
    <t>项目名称</t>
  </si>
  <si>
    <t>因公出国（境）费</t>
  </si>
  <si>
    <t>公务用车购置及运行费</t>
  </si>
  <si>
    <t>公务用车购置费</t>
  </si>
  <si>
    <t>公务用车运行费</t>
  </si>
  <si>
    <t>表八</t>
  </si>
  <si>
    <t>2023年政府性基金预算收支表</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</si>
  <si>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</si>
  <si>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</si>
  <si>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</si>
  <si>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</si>
  <si>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</si>
  <si>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</si>
  <si>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</si>
  <si>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</si>
  <si>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</si>
  <si>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</si>
  <si>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</si>
  <si>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</si>
  <si>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</si>
  <si>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</si>
  <si>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</si>
  <si>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</si>
  <si>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</si>
  <si>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</si>
  <si>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</si>
  <si>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</si>
  <si>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</si>
  <si>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</si>
  <si>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</si>
  <si>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</si>
  <si>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</si>
  <si>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</si>
  <si>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</si>
  <si>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</si>
  <si>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</si>
  <si>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</si>
  <si>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</si>
  <si>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</si>
  <si>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</si>
  <si>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二、社会保障和就业支出</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</si>
  <si>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</si>
  <si>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</si>
  <si>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</si>
  <si>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</si>
  <si>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</si>
  <si>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</si>
  <si>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</si>
  <si>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</si>
  <si>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</si>
  <si>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</si>
  <si>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</si>
  <si>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</si>
  <si>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</si>
  <si>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</si>
  <si>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</si>
  <si>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</si>
  <si>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</si>
  <si>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</si>
  <si>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</si>
  <si>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</si>
  <si>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</si>
  <si>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</si>
  <si>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</si>
  <si>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</si>
  <si>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</si>
  <si>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</si>
  <si>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</si>
  <si>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</si>
  <si>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</si>
  <si>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</si>
  <si>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</si>
  <si>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</si>
  <si>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</si>
  <si>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</si>
  <si>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</si>
  <si>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</si>
  <si>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</si>
  <si>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</si>
  <si>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</si>
  <si>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</si>
  <si>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</si>
  <si>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</si>
  <si>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</si>
  <si>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</si>
  <si>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</si>
  <si>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</si>
  <si>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</si>
  <si>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</si>
  <si>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</si>
  <si>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</si>
  <si>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</si>
  <si>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</si>
  <si>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</si>
  <si>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</si>
  <si>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</si>
  <si>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</si>
  <si>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</si>
  <si>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</si>
  <si>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</si>
  <si>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</si>
  <si>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</si>
  <si>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农业生产发展支出</t>
  </si>
  <si>
    <t xml:space="preserve">      农村社会事业支出</t>
  </si>
  <si>
    <t xml:space="preserve">      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</si>
  <si>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</si>
  <si>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</si>
  <si>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</si>
  <si>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</si>
  <si>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</si>
  <si>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</si>
  <si>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</si>
  <si>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</si>
  <si>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</si>
  <si>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</si>
  <si>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</si>
  <si>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</si>
  <si>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</si>
  <si>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</si>
  <si>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</si>
  <si>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</si>
  <si>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</si>
  <si>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</si>
  <si>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</si>
  <si>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</si>
  <si>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</si>
  <si>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</si>
  <si>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</si>
  <si>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</si>
  <si>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</si>
  <si>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</si>
  <si>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</si>
  <si>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</si>
  <si>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</si>
  <si>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</si>
  <si>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</si>
  <si>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</si>
  <si>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</si>
  <si>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</si>
  <si>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</si>
  <si>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</si>
  <si>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</si>
  <si>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</si>
  <si>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</si>
  <si>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</si>
  <si>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</si>
  <si>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</si>
  <si>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</si>
  <si>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</si>
  <si>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</si>
  <si>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</si>
  <si>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</si>
  <si>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</si>
  <si>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</si>
  <si>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</si>
  <si>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</si>
  <si>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</si>
  <si>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</si>
  <si>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</si>
  <si>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</si>
  <si>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</si>
  <si>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</si>
  <si>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</si>
  <si>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</si>
  <si>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</si>
  <si>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</si>
  <si>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</si>
  <si>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</si>
  <si>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</si>
  <si>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</si>
  <si>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</si>
  <si>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</si>
  <si>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</si>
  <si>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</si>
  <si>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</si>
  <si>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</si>
  <si>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</si>
  <si>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</si>
  <si>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</si>
  <si>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</si>
  <si>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</si>
  <si>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</si>
  <si>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</si>
  <si>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</si>
  <si>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</si>
  <si>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</si>
  <si>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</si>
  <si>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</si>
  <si>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</si>
  <si>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</si>
  <si>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</si>
  <si>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</si>
  <si>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</si>
  <si>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</si>
  <si>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</si>
  <si>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</si>
  <si>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</si>
  <si>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</si>
  <si>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</si>
  <si>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</si>
  <si>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</si>
  <si>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</si>
  <si>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</si>
  <si>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</si>
  <si>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</si>
  <si>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</si>
  <si>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</si>
  <si>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</si>
  <si>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</si>
  <si>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</si>
  <si>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</si>
  <si>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</si>
  <si>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</si>
  <si>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</si>
  <si>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</si>
  <si>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</si>
  <si>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</si>
  <si>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</si>
  <si>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</si>
  <si>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</si>
  <si>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</si>
  <si>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</si>
  <si>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</si>
  <si>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</si>
  <si>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</si>
  <si>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</si>
  <si>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</si>
  <si>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</si>
  <si>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</si>
  <si>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</si>
  <si>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</si>
  <si>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</si>
  <si>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</si>
  <si>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</si>
  <si>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</si>
  <si>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</si>
  <si>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</si>
  <si>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</si>
  <si>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</si>
  <si>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</si>
  <si>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</si>
  <si>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</si>
  <si>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</si>
  <si>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</si>
  <si>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</si>
  <si>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</si>
  <si>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</si>
  <si>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</si>
  <si>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</si>
  <si>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</si>
  <si>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</si>
  <si>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</si>
  <si>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</si>
  <si>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</si>
  <si>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</si>
  <si>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</si>
  <si>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</si>
  <si>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</si>
  <si>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</si>
  <si>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支出合计</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</si>
  <si>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</si>
  <si>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</si>
  <si>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</si>
  <si>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</si>
  <si>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</si>
  <si>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</si>
  <si>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</si>
  <si>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</si>
  <si>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</si>
  <si>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</si>
  <si>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</si>
  <si>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</si>
  <si>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</si>
  <si>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</si>
  <si>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</si>
  <si>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</si>
  <si>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表九</t>
  </si>
  <si>
    <t>2023年政府性基金预算支出资金来源表</t>
  </si>
  <si>
    <t>当年预算收入安排</t>
  </si>
  <si>
    <t>转移支付收入安排</t>
  </si>
  <si>
    <t>上年结余</t>
  </si>
  <si>
    <t>勾稽关系</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</si>
  <si>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</si>
  <si>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</si>
  <si>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</si>
  <si>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</si>
  <si>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 xml:space="preserve">    大中型水库库区基金对应专项债务收入安排的支出</t>
  </si>
  <si>
    <t xml:space="preserve">    国家重大水利工程建设基金对应专项债务收入安排的支出</t>
  </si>
  <si>
    <t>表十</t>
  </si>
  <si>
    <t>2023年国有资本经营预算收支表</t>
  </si>
  <si>
    <t>收          入</t>
  </si>
  <si>
    <t>支          出</t>
  </si>
  <si>
    <t>数据
校验</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</si>
  <si>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</si>
  <si>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</si>
  <si>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</si>
  <si>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</si>
  <si>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</si>
  <si>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</si>
  <si>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</si>
  <si>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</si>
  <si>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</si>
  <si>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</si>
  <si>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</si>
  <si>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</si>
  <si>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</si>
  <si>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</si>
  <si>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</si>
  <si>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</si>
  <si>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</si>
  <si>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</si>
  <si>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</si>
  <si>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</si>
  <si>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</si>
  <si>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</si>
  <si>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</si>
  <si>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</si>
  <si>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</si>
  <si>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</si>
  <si>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</si>
  <si>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</si>
  <si>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</si>
  <si>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</si>
  <si>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</si>
  <si>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</si>
  <si>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</si>
  <si>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</si>
  <si>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</si>
  <si>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</si>
  <si>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</si>
  <si>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</si>
  <si>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</si>
  <si>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</si>
  <si>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</si>
  <si>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</si>
  <si>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</si>
  <si>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</si>
  <si>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</si>
  <si>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</si>
  <si>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表十一</t>
  </si>
  <si>
    <t>2023年国有资本经营预算收入表</t>
  </si>
  <si>
    <t>科目编码</t>
  </si>
  <si>
    <t>科目名称/企业</t>
  </si>
  <si>
    <t>2022年执行数</t>
  </si>
  <si>
    <t>2023年预算数</t>
  </si>
  <si>
    <t>预算数为执行数的%</t>
  </si>
  <si>
    <t>1030601</t>
  </si>
  <si>
    <t>103060105</t>
  </si>
  <si>
    <t>电力企业利润收入</t>
  </si>
  <si>
    <t>103060107</t>
  </si>
  <si>
    <t>煤炭企业利润收入</t>
  </si>
  <si>
    <t>103060108</t>
  </si>
  <si>
    <t>有色冶金采掘企业利润收入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</si>
  <si>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</si>
  <si>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</si>
  <si>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</si>
  <si>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</si>
  <si>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</si>
  <si>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</si>
  <si>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</si>
  <si>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</si>
  <si>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</si>
  <si>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</si>
  <si>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</si>
  <si>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</si>
  <si>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</si>
  <si>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</si>
  <si>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</si>
  <si>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</si>
  <si>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</si>
  <si>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</si>
  <si>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103060125</t>
  </si>
  <si>
    <t>农林牧渔企业利润收入</t>
  </si>
  <si>
    <t>103060127</t>
  </si>
  <si>
    <t>军工企业利润收入</t>
  </si>
  <si>
    <t>103060128</t>
  </si>
  <si>
    <t>转制科研院所利润收入</t>
  </si>
  <si>
    <t>103060129</t>
  </si>
  <si>
    <t>地质勘查企业利润收入</t>
  </si>
  <si>
    <t>103060131</t>
  </si>
  <si>
    <t>教育文化广播企业利润收入</t>
  </si>
  <si>
    <t>103060133</t>
  </si>
  <si>
    <t>机关社团所属企业利润收入</t>
  </si>
  <si>
    <t>103060134</t>
  </si>
  <si>
    <t>金融企业利润收入（国资预算）</t>
  </si>
  <si>
    <t>103060198</t>
  </si>
  <si>
    <t>其他国有资本经营预算企业利润收入</t>
  </si>
  <si>
    <t>1030602</t>
  </si>
  <si>
    <t>103060202</t>
  </si>
  <si>
    <t>国有控股公司股利、股息收入</t>
  </si>
  <si>
    <t>103060203</t>
  </si>
  <si>
    <t>国有参股公司股利、股息收入</t>
  </si>
  <si>
    <t>103060204</t>
  </si>
  <si>
    <t>金融企业股利、股息收入（国资预算）</t>
  </si>
  <si>
    <t>103060298</t>
  </si>
  <si>
    <t>其他国有资本经营预算企业股利、股息收入</t>
  </si>
  <si>
    <t>1030603</t>
  </si>
  <si>
    <t>103060304</t>
  </si>
  <si>
    <t>国有股权、股份转让收入</t>
  </si>
  <si>
    <t>103060305</t>
  </si>
  <si>
    <t>国有独资企业产权转让收入</t>
  </si>
  <si>
    <t>103060307</t>
  </si>
  <si>
    <t>金融企业产权转让收入</t>
  </si>
  <si>
    <t>103060398</t>
  </si>
  <si>
    <t>其他国有资本经营预算企业产权转让收入</t>
  </si>
  <si>
    <t>1030604</t>
  </si>
  <si>
    <t>103060401</t>
  </si>
  <si>
    <t>国有股权、股份清算收入</t>
  </si>
  <si>
    <t>103060402</t>
  </si>
  <si>
    <t>国有独资企业清算收入</t>
  </si>
  <si>
    <t>103060498</t>
  </si>
  <si>
    <t>其他国有资本预算企业清算收入</t>
  </si>
  <si>
    <t>1030698</t>
  </si>
  <si>
    <t>注：以上科目以2023年政府收支科目为准。</t>
  </si>
  <si>
    <t>表十二</t>
  </si>
  <si>
    <t>2023年国有资本经营预算支出表</t>
  </si>
  <si>
    <t>科目名称</t>
  </si>
  <si>
    <t>资本性支出</t>
  </si>
  <si>
    <t xml:space="preserve">费用性支出 </t>
  </si>
  <si>
    <t xml:space="preserve">一、国有资本经营预算支出 </t>
  </si>
  <si>
    <t>2230102</t>
  </si>
  <si>
    <t>“三供一业”移交补助支出</t>
  </si>
  <si>
    <t>2230105</t>
  </si>
  <si>
    <t>国有企业退休人员社会化管理补助支出</t>
  </si>
  <si>
    <t>2230107</t>
  </si>
  <si>
    <t>国有企业改革成本支出</t>
  </si>
  <si>
    <t>2230108</t>
  </si>
  <si>
    <t>离休干部医药费补助支出</t>
  </si>
  <si>
    <t>2230199</t>
  </si>
  <si>
    <t>其他解决历史遗留问题及改革成本支出</t>
  </si>
  <si>
    <t>2230201</t>
  </si>
  <si>
    <t>国有经济结构调整支出</t>
  </si>
  <si>
    <t>2230202</t>
  </si>
  <si>
    <t>公益性设施投资支出</t>
  </si>
  <si>
    <t>2230204</t>
  </si>
  <si>
    <t>生态环境保护支出</t>
  </si>
  <si>
    <t>2230299</t>
  </si>
  <si>
    <t>其他国有企业资本金注入</t>
  </si>
  <si>
    <t>2230301</t>
  </si>
  <si>
    <t>国有企业政策性补贴</t>
  </si>
  <si>
    <t>2239999</t>
  </si>
  <si>
    <t>其他国有资本经营预算支出</t>
  </si>
  <si>
    <t>2230103</t>
  </si>
  <si>
    <t>国有企业办职教幼教补助支出</t>
  </si>
  <si>
    <t>2230104</t>
  </si>
  <si>
    <t>国有企业办公共服务机构移交补助支出</t>
  </si>
  <si>
    <t>2230203</t>
  </si>
  <si>
    <t>前瞻性战略性产业发展支出</t>
  </si>
  <si>
    <t>2230205</t>
  </si>
  <si>
    <t>支持科技进步支出</t>
  </si>
  <si>
    <t>2230208</t>
  </si>
  <si>
    <t>金融企业资本性支出</t>
  </si>
  <si>
    <t>注：以上项目以2023年政府收支分类科目为准</t>
  </si>
  <si>
    <t>表十三</t>
  </si>
  <si>
    <t>2023年国有资本经营预算基础信息表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</si>
  <si>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</si>
  <si>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</si>
  <si>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</si>
  <si>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</si>
  <si>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</si>
  <si>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</si>
  <si>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</si>
  <si>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</si>
  <si>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</si>
  <si>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</si>
  <si>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</si>
  <si>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</si>
  <si>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</si>
  <si>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</si>
  <si>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</si>
  <si>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</si>
  <si>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</si>
  <si>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</si>
  <si>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</si>
  <si>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</si>
  <si>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</si>
  <si>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</si>
  <si>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</si>
  <si>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</si>
  <si>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</si>
  <si>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</si>
  <si>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</si>
  <si>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</si>
  <si>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</si>
  <si>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</si>
  <si>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</si>
  <si>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</si>
  <si>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</si>
  <si>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</si>
  <si>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注：以上项目以2023年政府收支分类科目为准。</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</si>
</sst>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Red]\-0\ "/>
    <numFmt numFmtId="179" formatCode="0.0%"/>
    <numFmt numFmtId="180" formatCode="0_ "/>
    <numFmt numFmtId="181" formatCode="0.00_ "/>
    <numFmt numFmtId="182" formatCode="#,##0_);[Red]\(#,##0\)"/>
    <numFmt numFmtId="183" formatCode="0.0_ "/>
  </numFmts>
  <fonts count="53">
    <font>
      <sz val="12"/>
      <name val="宋体"/>
      <charset val="134"/>
    </font>
    <font>
      <b/>
      <sz val="16"/>
      <name val="黑体"/>
      <charset val="0"/>
    </font>
    <font>
      <sz val="11"/>
      <name val="宋体"/>
      <charset val="0"/>
      <scheme val="minor"/>
    </font>
    <font>
      <sz val="12"/>
      <name val="黑体"/>
      <charset val="0"/>
    </font>
    <font>
      <b/>
      <sz val="18"/>
      <name val="黑体"/>
      <charset val="134"/>
    </font>
    <font>
      <sz val="11"/>
      <name val="宋体"/>
      <charset val="134"/>
      <scheme val="minor"/>
    </font>
    <font>
      <b/>
      <sz val="11"/>
      <color indexed="8"/>
      <name val="宋体"/>
      <charset val="134"/>
      <scheme val="minor"/>
    </font>
    <font>
      <sz val="11"/>
      <color indexed="8"/>
      <name val="宋体"/>
      <charset val="134"/>
      <scheme val="minor"/>
    </font>
    <font>
      <b/>
      <sz val="18"/>
      <name val="黑体"/>
      <charset val="0"/>
    </font>
    <font>
      <sz val="12"/>
      <name val="黑体"/>
      <charset val="134"/>
    </font>
    <font>
      <b/>
      <sz val="11"/>
      <name val="宋体"/>
      <charset val="0"/>
      <scheme val="minor"/>
    </font>
    <font>
      <b/>
      <sz val="16"/>
      <name val="黑体"/>
      <charset val="134"/>
    </font>
    <font>
      <b/>
      <sz val="11"/>
      <name val="宋体"/>
      <charset val="134"/>
      <scheme val="minor"/>
    </font>
    <font>
      <sz val="11"/>
      <name val="宋体"/>
      <charset val="0"/>
    </font>
    <font>
      <b/>
      <sz val="11"/>
      <color indexed="10"/>
      <name val="宋体"/>
      <charset val="0"/>
    </font>
    <font>
      <b/>
      <sz val="11"/>
      <name val="宋体"/>
      <charset val="134"/>
    </font>
    <font>
      <sz val="11"/>
      <name val="宋体"/>
      <charset val="134"/>
    </font>
    <font>
      <b/>
      <sz val="11"/>
      <color indexed="8"/>
      <name val="宋体"/>
      <charset val="134"/>
    </font>
    <font>
      <sz val="11"/>
      <color indexed="8"/>
      <name val="宋体"/>
      <charset val="134"/>
    </font>
    <font>
      <sz val="11"/>
      <color rgb="FFFF0000"/>
      <name val="宋体"/>
      <charset val="134"/>
      <scheme val="minor"/>
    </font>
    <font>
      <sz val="10"/>
      <name val="宋体"/>
      <charset val="134"/>
    </font>
    <font>
      <b/>
      <sz val="11"/>
      <color rgb="FFFF0000"/>
      <name val="宋体"/>
      <charset val="134"/>
      <scheme val="minor"/>
    </font>
    <font>
      <b/>
      <sz val="12"/>
      <name val="宋体"/>
      <charset val="134"/>
      <scheme val="minor"/>
    </font>
    <font>
      <sz val="12"/>
      <name val="宋体"/>
      <charset val="134"/>
      <scheme val="minor"/>
    </font>
    <font>
      <sz val="12"/>
      <color indexed="10"/>
      <name val="宋体"/>
      <charset val="134"/>
    </font>
    <font>
      <sz val="11"/>
      <color theme="1"/>
      <name val="宋体"/>
      <charset val="134"/>
      <scheme val="min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4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indexed="9"/>
        <bgColor indexed="64"/>
      </patternFill>
    </fill>
    <fill>
      <patternFill patternType="solid">
        <fgColor rgb="FFFF0000"/>
        <bgColor indexed="64"/>
      </patternFill>
    </fill>
    <fill>
      <patternFill patternType="solid">
        <fgColor rgb="FF00B0F0"/>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25" fillId="0" borderId="0" applyFont="0" applyFill="0" applyBorder="0" applyAlignment="0" applyProtection="0">
      <alignment vertical="center"/>
    </xf>
    <xf numFmtId="0" fontId="33" fillId="11" borderId="0" applyNumberFormat="0" applyBorder="0" applyAlignment="0" applyProtection="0">
      <alignment vertical="center"/>
    </xf>
    <xf numFmtId="0" fontId="34" fillId="12"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3" fillId="13" borderId="0" applyNumberFormat="0" applyBorder="0" applyAlignment="0" applyProtection="0">
      <alignment vertical="center"/>
    </xf>
    <xf numFmtId="0" fontId="35" fillId="14" borderId="0" applyNumberFormat="0" applyBorder="0" applyAlignment="0" applyProtection="0">
      <alignment vertical="center"/>
    </xf>
    <xf numFmtId="43" fontId="25" fillId="0" borderId="0" applyFont="0" applyFill="0" applyBorder="0" applyAlignment="0" applyProtection="0">
      <alignment vertical="center"/>
    </xf>
    <xf numFmtId="0" fontId="36" fillId="15" borderId="0" applyNumberFormat="0" applyBorder="0" applyAlignment="0" applyProtection="0">
      <alignment vertical="center"/>
    </xf>
    <xf numFmtId="0" fontId="37" fillId="0" borderId="0" applyNumberFormat="0" applyFill="0" applyBorder="0" applyAlignment="0" applyProtection="0">
      <alignment vertical="center"/>
    </xf>
    <xf numFmtId="9" fontId="25" fillId="0" borderId="0" applyFont="0" applyFill="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16" borderId="16" applyNumberFormat="0" applyFont="0" applyAlignment="0" applyProtection="0">
      <alignment vertical="center"/>
    </xf>
    <xf numFmtId="0" fontId="36" fillId="17"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36" fillId="18" borderId="0" applyNumberFormat="0" applyBorder="0" applyAlignment="0" applyProtection="0">
      <alignment vertical="center"/>
    </xf>
    <xf numFmtId="0" fontId="39" fillId="0" borderId="18" applyNumberFormat="0" applyFill="0" applyAlignment="0" applyProtection="0">
      <alignment vertical="center"/>
    </xf>
    <xf numFmtId="0" fontId="36" fillId="19" borderId="0" applyNumberFormat="0" applyBorder="0" applyAlignment="0" applyProtection="0">
      <alignment vertical="center"/>
    </xf>
    <xf numFmtId="0" fontId="45" fillId="20" borderId="19" applyNumberFormat="0" applyAlignment="0" applyProtection="0">
      <alignment vertical="center"/>
    </xf>
    <xf numFmtId="0" fontId="46" fillId="20" borderId="15" applyNumberFormat="0" applyAlignment="0" applyProtection="0">
      <alignment vertical="center"/>
    </xf>
    <xf numFmtId="0" fontId="47" fillId="21" borderId="20" applyNumberFormat="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6" fillId="36" borderId="0" applyNumberFormat="0" applyBorder="0" applyAlignment="0" applyProtection="0">
      <alignment vertical="center"/>
    </xf>
    <xf numFmtId="0" fontId="0" fillId="0" borderId="0">
      <alignment vertical="center"/>
    </xf>
    <xf numFmtId="0" fontId="33" fillId="37" borderId="0" applyNumberFormat="0" applyBorder="0" applyAlignment="0" applyProtection="0">
      <alignment vertical="center"/>
    </xf>
    <xf numFmtId="0" fontId="36" fillId="38" borderId="0" applyNumberFormat="0" applyBorder="0" applyAlignment="0" applyProtection="0">
      <alignment vertical="center"/>
    </xf>
    <xf numFmtId="0" fontId="36" fillId="39" borderId="0" applyNumberFormat="0" applyBorder="0" applyAlignment="0" applyProtection="0">
      <alignment vertical="center"/>
    </xf>
    <xf numFmtId="0" fontId="52" fillId="0" borderId="0"/>
    <xf numFmtId="0" fontId="33" fillId="40" borderId="0" applyNumberFormat="0" applyBorder="0" applyAlignment="0" applyProtection="0">
      <alignment vertical="center"/>
    </xf>
    <xf numFmtId="0" fontId="36" fillId="4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cellStyleXfs>
  <cellXfs count="301">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46" applyFont="1" applyFill="1" applyAlignment="1">
      <alignment horizontal="center" vertical="center"/>
    </xf>
    <xf numFmtId="0" fontId="5" fillId="2" borderId="0" xfId="0" applyFont="1" applyFill="1" applyBorder="1" applyAlignment="1">
      <alignment horizontal="right" vertical="center"/>
    </xf>
    <xf numFmtId="0" fontId="2" fillId="2" borderId="0"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7" fillId="2" borderId="1" xfId="0" applyFont="1" applyFill="1" applyBorder="1" applyAlignment="1">
      <alignment horizontal="left"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right" vertical="center"/>
    </xf>
    <xf numFmtId="49" fontId="7"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177" fontId="7" fillId="2" borderId="1"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7" fillId="2" borderId="1" xfId="0" applyNumberFormat="1" applyFont="1" applyFill="1" applyBorder="1" applyAlignment="1">
      <alignment horizontal="left" vertical="center"/>
    </xf>
    <xf numFmtId="0" fontId="7" fillId="2" borderId="1" xfId="0" applyFont="1" applyFill="1" applyBorder="1" applyAlignment="1">
      <alignment horizontal="justify" vertical="center"/>
    </xf>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center" vertical="center"/>
    </xf>
    <xf numFmtId="179" fontId="7" fillId="2" borderId="1" xfId="0" applyNumberFormat="1" applyFont="1" applyFill="1" applyBorder="1" applyAlignment="1">
      <alignment horizontal="right"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Border="1" applyAlignment="1">
      <alignment wrapText="1"/>
    </xf>
    <xf numFmtId="0" fontId="9" fillId="2" borderId="0" xfId="0" applyFont="1" applyFill="1" applyBorder="1" applyAlignment="1"/>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10" fillId="2" borderId="1" xfId="0" applyFont="1" applyFill="1" applyBorder="1" applyAlignment="1">
      <alignment horizontal="center" vertical="center" wrapText="1"/>
    </xf>
    <xf numFmtId="180" fontId="2" fillId="2" borderId="1" xfId="0" applyNumberFormat="1" applyFont="1" applyFill="1" applyBorder="1" applyAlignment="1"/>
    <xf numFmtId="0" fontId="5"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5" fillId="2" borderId="0" xfId="0" applyFont="1" applyFill="1" applyAlignment="1">
      <alignment vertical="center" wrapText="1"/>
    </xf>
    <xf numFmtId="180" fontId="5" fillId="2" borderId="0" xfId="0" applyNumberFormat="1" applyFont="1" applyFill="1" applyAlignment="1">
      <alignment vertical="center"/>
    </xf>
    <xf numFmtId="0" fontId="9"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12" fillId="2" borderId="6" xfId="0" applyFont="1" applyFill="1" applyBorder="1" applyAlignment="1">
      <alignment horizontal="center" vertical="center" wrapText="1"/>
    </xf>
    <xf numFmtId="3" fontId="5" fillId="3" borderId="1" xfId="0" applyNumberFormat="1" applyFont="1" applyFill="1" applyBorder="1" applyAlignment="1" applyProtection="1">
      <alignment vertical="center"/>
    </xf>
    <xf numFmtId="182" fontId="13" fillId="3" borderId="1" xfId="0" applyNumberFormat="1" applyFont="1" applyFill="1" applyBorder="1" applyAlignment="1" applyProtection="1">
      <alignment horizontal="left" vertical="center"/>
    </xf>
    <xf numFmtId="0" fontId="5" fillId="3" borderId="1" xfId="0" applyFont="1" applyFill="1" applyBorder="1" applyAlignment="1">
      <alignment vertical="center" wrapText="1"/>
    </xf>
    <xf numFmtId="3" fontId="5" fillId="2" borderId="1" xfId="0" applyNumberFormat="1" applyFont="1" applyFill="1" applyBorder="1" applyAlignment="1" applyProtection="1">
      <alignment horizontal="left" vertical="center"/>
    </xf>
    <xf numFmtId="182" fontId="13" fillId="0" borderId="1" xfId="0" applyNumberFormat="1" applyFont="1" applyFill="1" applyBorder="1" applyAlignment="1" applyProtection="1">
      <alignment horizontal="left" vertical="center"/>
    </xf>
    <xf numFmtId="0" fontId="5" fillId="2" borderId="1" xfId="0" applyFont="1" applyFill="1" applyBorder="1" applyAlignment="1">
      <alignment vertical="center" wrapText="1"/>
    </xf>
    <xf numFmtId="3" fontId="5" fillId="2" borderId="1" xfId="0" applyNumberFormat="1" applyFont="1" applyFill="1" applyBorder="1" applyAlignment="1" applyProtection="1">
      <alignment vertical="center"/>
    </xf>
    <xf numFmtId="0" fontId="5" fillId="2" borderId="1" xfId="0" applyFont="1" applyFill="1" applyBorder="1" applyAlignment="1">
      <alignment horizontal="left" vertical="center"/>
    </xf>
    <xf numFmtId="0" fontId="5" fillId="2" borderId="1" xfId="53" applyFont="1" applyFill="1" applyBorder="1" applyAlignment="1">
      <alignment vertical="center" wrapText="1"/>
    </xf>
    <xf numFmtId="3" fontId="5" fillId="3" borderId="1" xfId="0" applyNumberFormat="1" applyFont="1" applyFill="1" applyBorder="1" applyAlignment="1" applyProtection="1">
      <alignment horizontal="left" vertical="center"/>
    </xf>
    <xf numFmtId="0" fontId="5" fillId="3" borderId="1" xfId="0" applyFont="1" applyFill="1" applyBorder="1" applyAlignment="1">
      <alignment vertical="center"/>
    </xf>
    <xf numFmtId="0" fontId="5" fillId="2" borderId="1" xfId="0" applyFont="1" applyFill="1" applyBorder="1" applyAlignment="1">
      <alignment vertical="center"/>
    </xf>
    <xf numFmtId="0" fontId="12" fillId="4" borderId="1" xfId="0" applyFont="1" applyFill="1" applyBorder="1" applyAlignment="1">
      <alignment horizontal="distributed" vertical="center"/>
    </xf>
    <xf numFmtId="182" fontId="13" fillId="4" borderId="1" xfId="0" applyNumberFormat="1" applyFont="1" applyFill="1" applyBorder="1" applyAlignment="1" applyProtection="1">
      <alignment horizontal="left" vertical="center"/>
    </xf>
    <xf numFmtId="0" fontId="5" fillId="4" borderId="1" xfId="0" applyFont="1" applyFill="1" applyBorder="1" applyAlignment="1">
      <alignment vertical="center" wrapText="1"/>
    </xf>
    <xf numFmtId="180" fontId="11" fillId="2" borderId="0" xfId="0" applyNumberFormat="1" applyFont="1" applyFill="1" applyAlignment="1">
      <alignment vertical="center"/>
    </xf>
    <xf numFmtId="180" fontId="14" fillId="5" borderId="2" xfId="0" applyNumberFormat="1" applyFont="1" applyFill="1" applyBorder="1" applyAlignment="1">
      <alignment horizontal="center" vertical="center" wrapText="1"/>
    </xf>
    <xf numFmtId="180" fontId="14" fillId="5" borderId="4" xfId="0" applyNumberFormat="1" applyFont="1" applyFill="1" applyBorder="1" applyAlignment="1">
      <alignment horizontal="center" vertical="center" wrapText="1"/>
    </xf>
    <xf numFmtId="180" fontId="5" fillId="4" borderId="0" xfId="0" applyNumberFormat="1" applyFont="1" applyFill="1" applyAlignment="1">
      <alignment vertical="center"/>
    </xf>
    <xf numFmtId="0" fontId="9" fillId="2" borderId="0" xfId="0" applyFont="1" applyFill="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2" borderId="1" xfId="53" applyFont="1" applyFill="1" applyBorder="1" applyAlignment="1">
      <alignment horizontal="center" vertical="center" wrapText="1"/>
    </xf>
    <xf numFmtId="179" fontId="5" fillId="2" borderId="1" xfId="0" applyNumberFormat="1" applyFont="1" applyFill="1" applyBorder="1" applyAlignment="1">
      <alignment vertical="center" wrapText="1"/>
    </xf>
    <xf numFmtId="1" fontId="5" fillId="2" borderId="1" xfId="0" applyNumberFormat="1" applyFont="1" applyFill="1" applyBorder="1" applyAlignment="1" applyProtection="1">
      <alignment vertical="center"/>
      <protection locked="0"/>
    </xf>
    <xf numFmtId="0" fontId="12" fillId="2" borderId="1" xfId="0" applyFont="1" applyFill="1" applyBorder="1" applyAlignment="1">
      <alignment vertical="center"/>
    </xf>
    <xf numFmtId="0" fontId="5" fillId="2" borderId="0" xfId="0" applyFont="1" applyFill="1" applyAlignment="1">
      <alignment horizontal="right" vertical="center"/>
    </xf>
    <xf numFmtId="0" fontId="12" fillId="2" borderId="0" xfId="0" applyFont="1" applyFill="1" applyAlignment="1">
      <alignment horizontal="center" vertical="center" wrapText="1"/>
    </xf>
    <xf numFmtId="0" fontId="5" fillId="0" borderId="1" xfId="0" applyFont="1" applyFill="1" applyBorder="1" applyAlignment="1">
      <alignment horizontal="left" vertical="center"/>
    </xf>
    <xf numFmtId="179" fontId="5" fillId="4" borderId="1" xfId="0" applyNumberFormat="1" applyFont="1" applyFill="1" applyBorder="1" applyAlignment="1">
      <alignment vertical="center" wrapText="1"/>
    </xf>
    <xf numFmtId="0" fontId="5" fillId="4" borderId="1" xfId="0" applyFont="1" applyFill="1" applyBorder="1" applyAlignment="1">
      <alignment vertical="center"/>
    </xf>
    <xf numFmtId="0" fontId="12" fillId="4" borderId="1" xfId="0" applyFont="1" applyFill="1" applyBorder="1" applyAlignment="1">
      <alignment vertical="center"/>
    </xf>
    <xf numFmtId="1" fontId="5" fillId="6" borderId="1" xfId="0" applyNumberFormat="1" applyFont="1" applyFill="1" applyBorder="1" applyAlignment="1" applyProtection="1">
      <alignment vertical="center"/>
      <protection locked="0"/>
    </xf>
    <xf numFmtId="0" fontId="5" fillId="6" borderId="1" xfId="0" applyFont="1" applyFill="1" applyBorder="1" applyAlignment="1">
      <alignment vertical="center"/>
    </xf>
    <xf numFmtId="179" fontId="5" fillId="6" borderId="1" xfId="0" applyNumberFormat="1" applyFont="1" applyFill="1" applyBorder="1" applyAlignment="1">
      <alignment vertical="center"/>
    </xf>
    <xf numFmtId="179" fontId="5" fillId="2" borderId="1" xfId="0" applyNumberFormat="1" applyFont="1" applyFill="1" applyBorder="1" applyAlignment="1">
      <alignment vertical="center"/>
    </xf>
    <xf numFmtId="179" fontId="5" fillId="2" borderId="1" xfId="0" applyNumberFormat="1" applyFont="1" applyFill="1" applyBorder="1" applyAlignment="1" applyProtection="1">
      <alignment vertical="center"/>
      <protection locked="0"/>
    </xf>
    <xf numFmtId="0" fontId="12" fillId="7" borderId="1" xfId="0" applyFont="1" applyFill="1" applyBorder="1" applyAlignment="1">
      <alignment horizontal="distributed" vertical="center"/>
    </xf>
    <xf numFmtId="179" fontId="5" fillId="7" borderId="1" xfId="0" applyNumberFormat="1" applyFont="1" applyFill="1" applyBorder="1" applyAlignment="1">
      <alignment vertical="center" wrapText="1"/>
    </xf>
    <xf numFmtId="0" fontId="5" fillId="7" borderId="1" xfId="0" applyFont="1" applyFill="1" applyBorder="1" applyAlignment="1">
      <alignment vertical="center"/>
    </xf>
    <xf numFmtId="0" fontId="16" fillId="5" borderId="0" xfId="0" applyFont="1" applyFill="1" applyBorder="1" applyAlignment="1">
      <alignment vertical="center"/>
    </xf>
    <xf numFmtId="0" fontId="0" fillId="2" borderId="0" xfId="53" applyFont="1" applyFill="1" applyAlignment="1">
      <alignment vertical="center"/>
    </xf>
    <xf numFmtId="0" fontId="9" fillId="2" borderId="0" xfId="53" applyFont="1" applyFill="1" applyAlignment="1">
      <alignment vertical="center"/>
    </xf>
    <xf numFmtId="0" fontId="16" fillId="2" borderId="0" xfId="53" applyFont="1" applyFill="1" applyAlignment="1">
      <alignment vertical="center"/>
    </xf>
    <xf numFmtId="0" fontId="15" fillId="2" borderId="0" xfId="55" applyFont="1" applyFill="1" applyAlignment="1"/>
    <xf numFmtId="0" fontId="0" fillId="2" borderId="0" xfId="55" applyFont="1" applyFill="1" applyAlignment="1"/>
    <xf numFmtId="0" fontId="0" fillId="2" borderId="0" xfId="55" applyFont="1" applyFill="1" applyAlignment="1">
      <alignment horizontal="center"/>
    </xf>
    <xf numFmtId="0" fontId="0" fillId="2" borderId="0" xfId="55" applyFont="1" applyFill="1" applyAlignment="1">
      <alignment wrapText="1"/>
    </xf>
    <xf numFmtId="0" fontId="0" fillId="2" borderId="0" xfId="55" applyFill="1" applyAlignment="1"/>
    <xf numFmtId="0" fontId="0" fillId="2" borderId="0" xfId="53" applyFont="1" applyFill="1" applyAlignment="1">
      <alignment vertical="center" wrapText="1"/>
    </xf>
    <xf numFmtId="0" fontId="4" fillId="2" borderId="0" xfId="53" applyFont="1" applyFill="1" applyAlignment="1">
      <alignment horizontal="center" vertical="center"/>
    </xf>
    <xf numFmtId="0" fontId="16" fillId="2" borderId="0" xfId="53" applyFont="1" applyFill="1" applyAlignment="1">
      <alignment horizontal="center" vertical="center"/>
    </xf>
    <xf numFmtId="0" fontId="16" fillId="2" borderId="7" xfId="53" applyFont="1" applyFill="1" applyBorder="1" applyAlignment="1">
      <alignment horizontal="right" vertical="center" wrapText="1"/>
    </xf>
    <xf numFmtId="49" fontId="17" fillId="2" borderId="8"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49" fontId="17" fillId="2" borderId="2" xfId="0" applyNumberFormat="1" applyFont="1" applyFill="1" applyBorder="1" applyAlignment="1">
      <alignment horizontal="center" vertical="center"/>
    </xf>
    <xf numFmtId="0" fontId="15" fillId="2" borderId="2" xfId="53" applyFont="1" applyFill="1" applyBorder="1" applyAlignment="1">
      <alignment horizontal="center" vertical="center" wrapText="1"/>
    </xf>
    <xf numFmtId="0" fontId="15" fillId="2" borderId="9" xfId="53" applyFont="1" applyFill="1" applyBorder="1" applyAlignment="1">
      <alignment horizontal="center" vertical="center"/>
    </xf>
    <xf numFmtId="0" fontId="15" fillId="2" borderId="10" xfId="53" applyFont="1" applyFill="1" applyBorder="1" applyAlignment="1">
      <alignment horizontal="center" vertical="center"/>
    </xf>
    <xf numFmtId="0" fontId="15" fillId="2" borderId="11" xfId="53" applyFont="1" applyFill="1" applyBorder="1" applyAlignment="1">
      <alignment horizontal="center" vertical="center"/>
    </xf>
    <xf numFmtId="49" fontId="17" fillId="2" borderId="12" xfId="0" applyNumberFormat="1" applyFont="1" applyFill="1" applyBorder="1" applyAlignment="1">
      <alignment horizontal="center" vertical="center"/>
    </xf>
    <xf numFmtId="49" fontId="17" fillId="2" borderId="6" xfId="0" applyNumberFormat="1" applyFont="1" applyFill="1" applyBorder="1" applyAlignment="1">
      <alignment horizontal="center" vertical="center"/>
    </xf>
    <xf numFmtId="49" fontId="17" fillId="2" borderId="4" xfId="0" applyNumberFormat="1" applyFont="1" applyFill="1" applyBorder="1" applyAlignment="1">
      <alignment horizontal="center" vertical="center"/>
    </xf>
    <xf numFmtId="0" fontId="15" fillId="2" borderId="4" xfId="53" applyFont="1" applyFill="1" applyBorder="1" applyAlignment="1">
      <alignment horizontal="center" vertical="center" wrapText="1"/>
    </xf>
    <xf numFmtId="0" fontId="15" fillId="2" borderId="1" xfId="53" applyFont="1" applyFill="1" applyBorder="1" applyAlignment="1">
      <alignment horizontal="center" vertical="center"/>
    </xf>
    <xf numFmtId="49" fontId="18" fillId="2" borderId="1" xfId="0" applyNumberFormat="1" applyFont="1" applyFill="1" applyBorder="1" applyAlignment="1">
      <alignment horizontal="left" vertical="center"/>
    </xf>
    <xf numFmtId="0" fontId="18" fillId="2" borderId="1" xfId="0" applyFont="1" applyFill="1" applyBorder="1" applyAlignment="1">
      <alignment horizontal="left" vertical="center"/>
    </xf>
    <xf numFmtId="181" fontId="17" fillId="2" borderId="12" xfId="0" applyNumberFormat="1" applyFont="1" applyFill="1" applyBorder="1" applyAlignment="1">
      <alignment horizontal="left" vertical="center"/>
    </xf>
    <xf numFmtId="181" fontId="15" fillId="2" borderId="12" xfId="53"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left" vertical="center" wrapText="1" shrinkToFit="1"/>
    </xf>
    <xf numFmtId="181" fontId="18" fillId="2" borderId="12" xfId="0" applyNumberFormat="1" applyFont="1" applyFill="1" applyBorder="1" applyAlignment="1">
      <alignment horizontal="left" vertical="center" wrapText="1" shrinkToFit="1"/>
    </xf>
    <xf numFmtId="181" fontId="17" fillId="2" borderId="12" xfId="0" applyNumberFormat="1" applyFont="1" applyFill="1" applyBorder="1" applyAlignment="1">
      <alignment horizontal="left" vertical="center" wrapText="1" shrinkToFit="1"/>
    </xf>
    <xf numFmtId="181" fontId="15" fillId="2" borderId="1" xfId="53" applyNumberFormat="1" applyFont="1" applyFill="1" applyBorder="1" applyAlignment="1">
      <alignment horizontal="center" vertical="center"/>
    </xf>
    <xf numFmtId="0" fontId="16" fillId="2" borderId="9" xfId="55" applyNumberFormat="1" applyFont="1" applyFill="1" applyBorder="1" applyAlignment="1" applyProtection="1">
      <alignment horizontal="center" vertical="center"/>
    </xf>
    <xf numFmtId="0" fontId="16" fillId="2" borderId="11" xfId="55" applyNumberFormat="1" applyFont="1" applyFill="1" applyBorder="1" applyAlignment="1" applyProtection="1">
      <alignment horizontal="center" vertical="center"/>
    </xf>
    <xf numFmtId="181" fontId="15" fillId="2" borderId="11" xfId="55" applyNumberFormat="1" applyFont="1" applyFill="1" applyBorder="1" applyAlignment="1" applyProtection="1">
      <alignment horizontal="center" vertical="center"/>
    </xf>
    <xf numFmtId="0" fontId="11" fillId="2" borderId="0" xfId="54" applyFont="1" applyFill="1"/>
    <xf numFmtId="0" fontId="5" fillId="2" borderId="0" xfId="54" applyFont="1" applyFill="1"/>
    <xf numFmtId="0" fontId="19" fillId="2" borderId="0" xfId="54" applyFont="1" applyFill="1"/>
    <xf numFmtId="0" fontId="5" fillId="2" borderId="0" xfId="54" applyNumberFormat="1" applyFont="1" applyFill="1" applyAlignment="1" applyProtection="1">
      <alignment horizontal="right" vertical="center"/>
    </xf>
    <xf numFmtId="0" fontId="12" fillId="2" borderId="2" xfId="54" applyNumberFormat="1" applyFont="1" applyFill="1" applyBorder="1" applyAlignment="1" applyProtection="1">
      <alignment horizontal="center" vertical="center"/>
    </xf>
    <xf numFmtId="0" fontId="12" fillId="2" borderId="1" xfId="54" applyNumberFormat="1" applyFont="1" applyFill="1" applyBorder="1" applyAlignment="1" applyProtection="1">
      <alignment horizontal="centerContinuous" vertical="center" wrapText="1"/>
    </xf>
    <xf numFmtId="0" fontId="12" fillId="2" borderId="3" xfId="54" applyNumberFormat="1" applyFont="1" applyFill="1" applyBorder="1" applyAlignment="1" applyProtection="1">
      <alignment horizontal="center" vertical="center"/>
    </xf>
    <xf numFmtId="0" fontId="12" fillId="2" borderId="2" xfId="54" applyNumberFormat="1" applyFont="1" applyFill="1" applyBorder="1" applyAlignment="1" applyProtection="1">
      <alignment horizontal="center" vertical="center" wrapText="1"/>
    </xf>
    <xf numFmtId="0" fontId="12" fillId="2" borderId="1" xfId="54" applyNumberFormat="1" applyFont="1" applyFill="1" applyBorder="1" applyAlignment="1" applyProtection="1">
      <alignment horizontal="center" vertical="center" wrapText="1"/>
    </xf>
    <xf numFmtId="0" fontId="20" fillId="0" borderId="1" xfId="54" applyFont="1" applyFill="1" applyBorder="1" applyAlignment="1">
      <alignment vertical="center"/>
    </xf>
    <xf numFmtId="3" fontId="5" fillId="2" borderId="1" xfId="54" applyNumberFormat="1" applyFont="1" applyFill="1" applyBorder="1" applyAlignment="1" applyProtection="1">
      <alignment horizontal="right" vertical="center"/>
    </xf>
    <xf numFmtId="3" fontId="20" fillId="0" borderId="1" xfId="54" applyNumberFormat="1" applyFont="1" applyFill="1" applyBorder="1" applyAlignment="1" applyProtection="1">
      <alignment horizontal="left" vertical="center"/>
    </xf>
    <xf numFmtId="180" fontId="20" fillId="8" borderId="1" xfId="54" applyNumberFormat="1" applyFont="1" applyFill="1" applyBorder="1" applyAlignment="1">
      <alignment vertical="center"/>
    </xf>
    <xf numFmtId="3" fontId="5" fillId="3" borderId="1" xfId="54" applyNumberFormat="1" applyFont="1" applyFill="1" applyBorder="1" applyAlignment="1" applyProtection="1">
      <alignment horizontal="right" vertical="center"/>
    </xf>
    <xf numFmtId="180" fontId="20" fillId="0" borderId="1" xfId="54" applyNumberFormat="1" applyFont="1" applyFill="1" applyBorder="1" applyAlignment="1">
      <alignment vertical="center"/>
    </xf>
    <xf numFmtId="180" fontId="20" fillId="9" borderId="1" xfId="54" applyNumberFormat="1" applyFont="1" applyFill="1" applyBorder="1" applyAlignment="1">
      <alignment vertical="center"/>
    </xf>
    <xf numFmtId="3" fontId="5" fillId="4" borderId="1" xfId="54" applyNumberFormat="1" applyFont="1" applyFill="1" applyBorder="1" applyAlignment="1" applyProtection="1">
      <alignment horizontal="right" vertical="center"/>
    </xf>
    <xf numFmtId="180" fontId="20" fillId="0" borderId="1" xfId="54" applyNumberFormat="1" applyFont="1" applyFill="1" applyBorder="1" applyAlignment="1">
      <alignment horizontal="left" vertical="center"/>
    </xf>
    <xf numFmtId="180" fontId="5" fillId="2" borderId="1" xfId="0" applyNumberFormat="1" applyFont="1" applyFill="1" applyBorder="1" applyAlignment="1">
      <alignment vertical="center"/>
    </xf>
    <xf numFmtId="0" fontId="19" fillId="2" borderId="0" xfId="54" applyNumberFormat="1" applyFont="1" applyFill="1" applyAlignment="1" applyProtection="1">
      <alignment horizontal="right" vertical="center"/>
    </xf>
    <xf numFmtId="0" fontId="21" fillId="2" borderId="1" xfId="54" applyNumberFormat="1" applyFont="1" applyFill="1" applyBorder="1" applyAlignment="1" applyProtection="1">
      <alignment horizontal="centerContinuous" vertical="center" wrapText="1"/>
    </xf>
    <xf numFmtId="3" fontId="19" fillId="2" borderId="1" xfId="54" applyNumberFormat="1" applyFont="1" applyFill="1" applyBorder="1" applyAlignment="1" applyProtection="1">
      <alignment horizontal="right" vertical="center"/>
    </xf>
    <xf numFmtId="0" fontId="12" fillId="2" borderId="9" xfId="54" applyNumberFormat="1" applyFont="1" applyFill="1" applyBorder="1" applyAlignment="1" applyProtection="1">
      <alignment horizontal="center" vertical="center" wrapText="1"/>
    </xf>
    <xf numFmtId="0" fontId="5" fillId="2" borderId="1" xfId="54" applyFont="1" applyFill="1" applyBorder="1" applyAlignment="1">
      <alignment horizontal="center" vertical="center"/>
    </xf>
    <xf numFmtId="0" fontId="5" fillId="2" borderId="0" xfId="54" applyFont="1" applyFill="1" applyBorder="1" applyAlignment="1">
      <alignment vertical="center"/>
    </xf>
    <xf numFmtId="3" fontId="19" fillId="3" borderId="1" xfId="54" applyNumberFormat="1" applyFont="1" applyFill="1" applyBorder="1" applyAlignment="1" applyProtection="1">
      <alignment horizontal="right" vertical="center"/>
    </xf>
    <xf numFmtId="0" fontId="12" fillId="2" borderId="10" xfId="54" applyNumberFormat="1" applyFont="1" applyFill="1" applyBorder="1" applyAlignment="1" applyProtection="1">
      <alignment horizontal="center" vertical="center" wrapText="1"/>
    </xf>
    <xf numFmtId="0" fontId="12" fillId="2" borderId="4" xfId="54" applyNumberFormat="1" applyFont="1" applyFill="1" applyBorder="1" applyAlignment="1" applyProtection="1">
      <alignment horizontal="center" vertical="center"/>
    </xf>
    <xf numFmtId="0" fontId="12" fillId="2" borderId="4" xfId="54" applyNumberFormat="1" applyFont="1" applyFill="1" applyBorder="1" applyAlignment="1" applyProtection="1">
      <alignment horizontal="center" vertical="center" wrapText="1"/>
    </xf>
    <xf numFmtId="0" fontId="12" fillId="6" borderId="1" xfId="54" applyNumberFormat="1" applyFont="1" applyFill="1" applyBorder="1" applyAlignment="1" applyProtection="1">
      <alignment horizontal="center" vertical="center" wrapText="1"/>
    </xf>
    <xf numFmtId="3" fontId="5" fillId="6" borderId="1" xfId="54" applyNumberFormat="1" applyFont="1" applyFill="1" applyBorder="1" applyAlignment="1" applyProtection="1">
      <alignment horizontal="right" vertical="center"/>
    </xf>
    <xf numFmtId="0" fontId="5" fillId="3" borderId="1" xfId="54" applyFont="1" applyFill="1" applyBorder="1"/>
    <xf numFmtId="0" fontId="5" fillId="6" borderId="1" xfId="54" applyFont="1" applyFill="1" applyBorder="1"/>
    <xf numFmtId="0" fontId="5" fillId="2" borderId="1" xfId="54" applyFont="1" applyFill="1" applyBorder="1"/>
    <xf numFmtId="0" fontId="5" fillId="4" borderId="1" xfId="54" applyFont="1" applyFill="1" applyBorder="1"/>
    <xf numFmtId="0" fontId="12" fillId="2" borderId="11" xfId="54" applyNumberFormat="1" applyFont="1" applyFill="1" applyBorder="1" applyAlignment="1" applyProtection="1">
      <alignment horizontal="center" vertical="center" wrapText="1"/>
    </xf>
    <xf numFmtId="0" fontId="19" fillId="2" borderId="1" xfId="54" applyFont="1" applyFill="1" applyBorder="1"/>
    <xf numFmtId="0" fontId="5" fillId="2" borderId="0" xfId="0" applyFont="1" applyFill="1" applyBorder="1" applyAlignment="1">
      <alignment vertical="center"/>
    </xf>
    <xf numFmtId="0" fontId="12" fillId="7" borderId="1" xfId="0" applyFont="1" applyFill="1" applyBorder="1" applyAlignment="1">
      <alignment horizontal="center" vertical="center"/>
    </xf>
    <xf numFmtId="0" fontId="22" fillId="4" borderId="1" xfId="0" applyFont="1" applyFill="1" applyBorder="1" applyAlignment="1">
      <alignment horizontal="center" vertical="center"/>
    </xf>
    <xf numFmtId="0" fontId="23" fillId="2"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78" fontId="5" fillId="7" borderId="1" xfId="0" applyNumberFormat="1" applyFont="1" applyFill="1" applyBorder="1" applyAlignment="1">
      <alignment vertical="center"/>
    </xf>
    <xf numFmtId="180" fontId="5" fillId="4" borderId="1" xfId="0" applyNumberFormat="1" applyFont="1" applyFill="1" applyBorder="1" applyAlignment="1">
      <alignment vertical="center"/>
    </xf>
    <xf numFmtId="180" fontId="5" fillId="2" borderId="1" xfId="0" applyNumberFormat="1" applyFont="1" applyFill="1" applyBorder="1" applyAlignment="1" applyProtection="1">
      <alignment vertical="center"/>
      <protection locked="0"/>
    </xf>
    <xf numFmtId="180" fontId="12" fillId="2" borderId="1" xfId="0" applyNumberFormat="1" applyFont="1" applyFill="1" applyBorder="1" applyAlignment="1">
      <alignment horizontal="distributed" vertical="center"/>
    </xf>
    <xf numFmtId="180" fontId="5" fillId="7" borderId="1" xfId="0" applyNumberFormat="1" applyFont="1" applyFill="1" applyBorder="1" applyAlignment="1">
      <alignment vertical="center"/>
    </xf>
    <xf numFmtId="0" fontId="0" fillId="5" borderId="1" xfId="0" applyFont="1" applyFill="1" applyBorder="1" applyAlignment="1">
      <alignment horizontal="center" vertical="center" wrapText="1"/>
    </xf>
    <xf numFmtId="0" fontId="24" fillId="9" borderId="0" xfId="0" applyFont="1" applyFill="1" applyAlignment="1">
      <alignment horizontal="center" vertical="center" wrapText="1"/>
    </xf>
    <xf numFmtId="0" fontId="24" fillId="10" borderId="0" xfId="0" applyFont="1" applyFill="1" applyBorder="1" applyAlignment="1">
      <alignment vertical="center"/>
    </xf>
    <xf numFmtId="180" fontId="24" fillId="10" borderId="0" xfId="0" applyNumberFormat="1" applyFont="1" applyFill="1" applyBorder="1" applyAlignment="1">
      <alignment vertical="center"/>
    </xf>
    <xf numFmtId="180" fontId="5" fillId="2" borderId="0" xfId="0" applyNumberFormat="1" applyFont="1" applyFill="1" applyAlignment="1">
      <alignment vertical="center" wrapText="1"/>
    </xf>
    <xf numFmtId="180" fontId="4" fillId="2" borderId="0" xfId="0" applyNumberFormat="1" applyFont="1" applyFill="1" applyAlignment="1">
      <alignment horizontal="center" vertical="center" wrapText="1"/>
    </xf>
    <xf numFmtId="180" fontId="12" fillId="2" borderId="1" xfId="0" applyNumberFormat="1" applyFont="1" applyFill="1" applyBorder="1" applyAlignment="1">
      <alignment horizontal="center" vertical="center" wrapText="1"/>
    </xf>
    <xf numFmtId="180" fontId="5" fillId="2" borderId="1" xfId="0" applyNumberFormat="1" applyFont="1" applyFill="1" applyBorder="1" applyAlignment="1">
      <alignment horizontal="center" vertical="center" wrapText="1"/>
    </xf>
    <xf numFmtId="0" fontId="5" fillId="4" borderId="1" xfId="0" applyFont="1" applyFill="1" applyBorder="1" applyAlignment="1">
      <alignment horizontal="left" vertical="center"/>
    </xf>
    <xf numFmtId="180" fontId="12" fillId="4" borderId="1" xfId="0" applyNumberFormat="1" applyFont="1" applyFill="1" applyBorder="1" applyAlignment="1">
      <alignment horizontal="center" vertical="center" wrapText="1"/>
    </xf>
    <xf numFmtId="180" fontId="5" fillId="2" borderId="1" xfId="0" applyNumberFormat="1" applyFont="1" applyFill="1" applyBorder="1" applyAlignment="1" applyProtection="1">
      <alignment horizontal="left" vertical="center"/>
      <protection locked="0"/>
    </xf>
    <xf numFmtId="180" fontId="12" fillId="0" borderId="1" xfId="0" applyNumberFormat="1" applyFont="1" applyFill="1" applyBorder="1" applyAlignment="1">
      <alignment horizontal="center" vertical="center" wrapText="1"/>
    </xf>
    <xf numFmtId="183" fontId="5" fillId="2" borderId="1" xfId="0" applyNumberFormat="1" applyFont="1" applyFill="1" applyBorder="1" applyAlignment="1" applyProtection="1">
      <alignment horizontal="left" vertical="center"/>
      <protection locked="0"/>
    </xf>
    <xf numFmtId="180" fontId="5" fillId="4" borderId="1" xfId="0" applyNumberFormat="1" applyFont="1" applyFill="1" applyBorder="1" applyAlignment="1" applyProtection="1">
      <alignment horizontal="left" vertical="center"/>
      <protection locked="0"/>
    </xf>
    <xf numFmtId="180" fontId="5" fillId="2" borderId="1" xfId="0" applyNumberFormat="1" applyFont="1" applyFill="1" applyBorder="1" applyAlignment="1">
      <alignment vertical="center" wrapText="1"/>
    </xf>
    <xf numFmtId="180" fontId="5" fillId="4" borderId="1" xfId="0" applyNumberFormat="1" applyFont="1" applyFill="1" applyBorder="1" applyAlignment="1">
      <alignment vertical="center" wrapText="1"/>
    </xf>
    <xf numFmtId="0" fontId="24" fillId="9" borderId="13" xfId="0" applyFont="1" applyFill="1" applyBorder="1" applyAlignment="1">
      <alignment vertical="center" wrapText="1"/>
    </xf>
    <xf numFmtId="0" fontId="24" fillId="0" borderId="13" xfId="0" applyFont="1" applyFill="1" applyBorder="1" applyAlignment="1">
      <alignment vertical="center"/>
    </xf>
    <xf numFmtId="0" fontId="12" fillId="4" borderId="1" xfId="0" applyFont="1" applyFill="1" applyBorder="1" applyAlignment="1">
      <alignment horizontal="center" vertical="center" wrapText="1"/>
    </xf>
    <xf numFmtId="180" fontId="12" fillId="7" borderId="1" xfId="0" applyNumberFormat="1" applyFont="1" applyFill="1" applyBorder="1" applyAlignment="1">
      <alignment horizontal="center" vertical="center" wrapText="1"/>
    </xf>
    <xf numFmtId="0" fontId="11" fillId="2" borderId="0" xfId="0" applyFont="1" applyFill="1" applyAlignment="1" applyProtection="1">
      <alignment vertical="center"/>
      <protection locked="0"/>
    </xf>
    <xf numFmtId="0" fontId="25"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9"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protection locked="0"/>
    </xf>
    <xf numFmtId="1" fontId="12" fillId="2" borderId="1" xfId="0" applyNumberFormat="1" applyFont="1" applyFill="1" applyBorder="1" applyAlignment="1" applyProtection="1">
      <alignment vertical="center"/>
      <protection locked="0"/>
    </xf>
    <xf numFmtId="1" fontId="15" fillId="5" borderId="1" xfId="0" applyNumberFormat="1" applyFont="1" applyFill="1" applyBorder="1" applyAlignment="1" applyProtection="1">
      <alignment vertical="center"/>
      <protection locked="0"/>
    </xf>
    <xf numFmtId="1" fontId="5" fillId="2" borderId="1" xfId="0" applyNumberFormat="1" applyFont="1" applyFill="1" applyBorder="1" applyAlignment="1" applyProtection="1">
      <alignment horizontal="left" vertical="center"/>
      <protection locked="0"/>
    </xf>
    <xf numFmtId="1" fontId="16" fillId="0" borderId="1" xfId="0" applyNumberFormat="1" applyFont="1" applyFill="1" applyBorder="1" applyAlignment="1" applyProtection="1">
      <alignment horizontal="left" vertical="center"/>
      <protection locked="0"/>
    </xf>
    <xf numFmtId="0" fontId="5" fillId="2" borderId="1" xfId="0" applyNumberFormat="1" applyFont="1" applyFill="1" applyBorder="1" applyAlignment="1" applyProtection="1">
      <alignment vertical="center"/>
      <protection locked="0"/>
    </xf>
    <xf numFmtId="3" fontId="5" fillId="2" borderId="1"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vertical="center"/>
      <protection locked="0"/>
    </xf>
    <xf numFmtId="0" fontId="5" fillId="2" borderId="1" xfId="0" applyFont="1" applyFill="1" applyBorder="1" applyAlignment="1" applyProtection="1">
      <alignment vertical="center" wrapText="1"/>
      <protection locked="0"/>
    </xf>
    <xf numFmtId="0" fontId="5" fillId="2"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180" fontId="12"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vertical="center"/>
      <protection locked="0"/>
    </xf>
    <xf numFmtId="179" fontId="5" fillId="2" borderId="1" xfId="0" applyNumberFormat="1" applyFont="1" applyFill="1" applyBorder="1" applyAlignment="1" applyProtection="1">
      <alignment horizontal="left" vertical="center"/>
      <protection locked="0"/>
    </xf>
    <xf numFmtId="179" fontId="25" fillId="2" borderId="1" xfId="0" applyNumberFormat="1" applyFont="1" applyFill="1" applyBorder="1" applyAlignment="1" applyProtection="1">
      <alignment vertical="center"/>
      <protection locked="0"/>
    </xf>
    <xf numFmtId="3" fontId="5" fillId="2" borderId="2" xfId="0" applyNumberFormat="1" applyFont="1" applyFill="1" applyBorder="1" applyAlignment="1" applyProtection="1">
      <alignment vertical="center"/>
      <protection locked="0"/>
    </xf>
    <xf numFmtId="179" fontId="5" fillId="2" borderId="9" xfId="0" applyNumberFormat="1" applyFont="1" applyFill="1" applyBorder="1" applyAlignment="1" applyProtection="1">
      <alignment vertical="center"/>
      <protection locked="0"/>
    </xf>
    <xf numFmtId="3" fontId="5" fillId="2" borderId="5" xfId="0" applyNumberFormat="1" applyFont="1" applyFill="1" applyBorder="1" applyAlignment="1" applyProtection="1">
      <alignment vertical="center"/>
      <protection locked="0"/>
    </xf>
    <xf numFmtId="0" fontId="5" fillId="6" borderId="1" xfId="0" applyFont="1" applyFill="1" applyBorder="1" applyAlignment="1" applyProtection="1">
      <alignment vertical="center"/>
      <protection locked="0"/>
    </xf>
    <xf numFmtId="179" fontId="5" fillId="6" borderId="1" xfId="0" applyNumberFormat="1" applyFont="1" applyFill="1" applyBorder="1" applyAlignment="1">
      <alignment vertical="center" wrapText="1"/>
    </xf>
    <xf numFmtId="0" fontId="5" fillId="2" borderId="1"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12" fillId="7" borderId="1" xfId="0" applyFont="1" applyFill="1" applyBorder="1" applyAlignment="1" applyProtection="1">
      <alignment horizontal="distributed" vertical="center"/>
      <protection locked="0"/>
    </xf>
    <xf numFmtId="180" fontId="12" fillId="7" borderId="1" xfId="0" applyNumberFormat="1" applyFont="1" applyFill="1" applyBorder="1" applyAlignment="1" applyProtection="1">
      <alignment horizontal="distributed" vertical="center"/>
      <protection locked="0"/>
    </xf>
    <xf numFmtId="0" fontId="5" fillId="2" borderId="0" xfId="0" applyFont="1" applyFill="1" applyBorder="1" applyAlignment="1" applyProtection="1">
      <alignment vertical="center"/>
      <protection locked="0"/>
    </xf>
    <xf numFmtId="179" fontId="5" fillId="2" borderId="11" xfId="0" applyNumberFormat="1" applyFont="1" applyFill="1" applyBorder="1" applyAlignment="1" applyProtection="1">
      <alignment vertical="center"/>
      <protection locked="0"/>
    </xf>
    <xf numFmtId="0" fontId="5" fillId="0" borderId="0" xfId="0" applyFont="1" applyFill="1" applyAlignment="1">
      <alignment vertical="center"/>
    </xf>
    <xf numFmtId="0" fontId="5" fillId="2" borderId="0" xfId="0" applyFont="1" applyFill="1" applyAlignment="1">
      <alignment horizontal="left" vertical="center"/>
    </xf>
    <xf numFmtId="0" fontId="9" fillId="2" borderId="0" xfId="0" applyFont="1" applyFill="1" applyAlignment="1">
      <alignment horizontal="left" vertical="center"/>
    </xf>
    <xf numFmtId="180" fontId="4" fillId="2" borderId="0" xfId="0" applyNumberFormat="1" applyFont="1" applyFill="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180" fontId="12" fillId="2" borderId="2" xfId="0" applyNumberFormat="1" applyFont="1" applyFill="1" applyBorder="1" applyAlignment="1">
      <alignment horizontal="center" vertical="center" wrapText="1"/>
    </xf>
    <xf numFmtId="180" fontId="12" fillId="2" borderId="4" xfId="0" applyNumberFormat="1"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11" xfId="0" applyFont="1" applyFill="1" applyBorder="1" applyAlignment="1">
      <alignment vertical="center"/>
    </xf>
    <xf numFmtId="180" fontId="5" fillId="3" borderId="1" xfId="0" applyNumberFormat="1" applyFont="1" applyFill="1" applyBorder="1" applyAlignment="1">
      <alignment vertical="center"/>
    </xf>
    <xf numFmtId="179" fontId="5" fillId="3" borderId="1" xfId="0" applyNumberFormat="1" applyFont="1" applyFill="1" applyBorder="1" applyAlignment="1">
      <alignment vertical="center" wrapText="1"/>
    </xf>
    <xf numFmtId="180" fontId="5" fillId="4" borderId="11" xfId="0" applyNumberFormat="1" applyFont="1" applyFill="1" applyBorder="1" applyAlignment="1" applyProtection="1">
      <alignment horizontal="left" vertical="center"/>
      <protection locked="0"/>
    </xf>
    <xf numFmtId="180" fontId="5" fillId="2" borderId="11" xfId="0" applyNumberFormat="1" applyFont="1" applyFill="1" applyBorder="1" applyAlignment="1" applyProtection="1">
      <alignment horizontal="left" vertical="center"/>
      <protection locked="0"/>
    </xf>
    <xf numFmtId="0" fontId="0" fillId="0" borderId="14" xfId="0" applyFill="1" applyBorder="1" applyAlignment="1">
      <alignment vertical="center"/>
    </xf>
    <xf numFmtId="180" fontId="0" fillId="0" borderId="14" xfId="0" applyNumberFormat="1" applyFill="1" applyBorder="1" applyAlignment="1">
      <alignment vertical="center"/>
    </xf>
    <xf numFmtId="183" fontId="5" fillId="2" borderId="11" xfId="0" applyNumberFormat="1" applyFont="1" applyFill="1" applyBorder="1" applyAlignment="1" applyProtection="1">
      <alignment horizontal="left" vertical="center"/>
      <protection locked="0"/>
    </xf>
    <xf numFmtId="0" fontId="5" fillId="2" borderId="11" xfId="0" applyFont="1" applyFill="1" applyBorder="1" applyAlignment="1">
      <alignment vertical="center"/>
    </xf>
    <xf numFmtId="180" fontId="5" fillId="0" borderId="1" xfId="0" applyNumberFormat="1" applyFont="1" applyFill="1" applyBorder="1" applyAlignment="1">
      <alignment vertical="center"/>
    </xf>
    <xf numFmtId="180" fontId="5" fillId="2" borderId="6" xfId="0" applyNumberFormat="1" applyFont="1" applyFill="1" applyBorder="1" applyAlignment="1" applyProtection="1">
      <alignment horizontal="left" vertical="center"/>
      <protection locked="0"/>
    </xf>
    <xf numFmtId="183" fontId="5" fillId="4" borderId="11" xfId="0" applyNumberFormat="1" applyFont="1" applyFill="1" applyBorder="1" applyAlignment="1" applyProtection="1">
      <alignment horizontal="left" vertical="center"/>
      <protection locked="0"/>
    </xf>
    <xf numFmtId="180" fontId="5" fillId="4" borderId="6" xfId="0" applyNumberFormat="1" applyFont="1" applyFill="1" applyBorder="1" applyAlignment="1" applyProtection="1">
      <alignment horizontal="left" vertical="center"/>
      <protection locked="0"/>
    </xf>
    <xf numFmtId="183" fontId="5" fillId="2" borderId="6" xfId="0" applyNumberFormat="1" applyFont="1" applyFill="1" applyBorder="1" applyAlignment="1" applyProtection="1">
      <alignment horizontal="left" vertical="center"/>
      <protection locked="0"/>
    </xf>
    <xf numFmtId="0" fontId="5" fillId="4" borderId="6" xfId="0" applyFont="1" applyFill="1" applyBorder="1" applyAlignment="1">
      <alignment vertical="center"/>
    </xf>
    <xf numFmtId="0" fontId="5" fillId="4" borderId="11" xfId="0" applyFont="1" applyFill="1" applyBorder="1" applyAlignment="1">
      <alignment vertical="center"/>
    </xf>
    <xf numFmtId="180" fontId="12" fillId="2" borderId="1" xfId="0" applyNumberFormat="1" applyFont="1" applyFill="1" applyBorder="1" applyAlignment="1">
      <alignment vertical="center"/>
    </xf>
    <xf numFmtId="1" fontId="5" fillId="4" borderId="1" xfId="0" applyNumberFormat="1" applyFont="1" applyFill="1" applyBorder="1" applyAlignment="1" applyProtection="1">
      <alignment vertical="center"/>
      <protection locked="0"/>
    </xf>
    <xf numFmtId="180" fontId="5" fillId="4" borderId="1" xfId="0" applyNumberFormat="1" applyFont="1" applyFill="1" applyBorder="1" applyAlignment="1" applyProtection="1">
      <alignment vertical="center"/>
      <protection locked="0"/>
    </xf>
    <xf numFmtId="0" fontId="5" fillId="4" borderId="1" xfId="0" applyNumberFormat="1" applyFont="1" applyFill="1" applyBorder="1" applyAlignment="1" applyProtection="1">
      <alignment vertical="center"/>
      <protection locked="0"/>
    </xf>
    <xf numFmtId="183" fontId="5" fillId="0" borderId="11" xfId="0" applyNumberFormat="1" applyFont="1" applyFill="1" applyBorder="1" applyAlignment="1" applyProtection="1">
      <alignment horizontal="left" vertical="center"/>
      <protection locked="0"/>
    </xf>
    <xf numFmtId="0" fontId="5" fillId="0" borderId="1" xfId="0" applyFont="1" applyFill="1" applyBorder="1" applyAlignment="1">
      <alignment vertical="center"/>
    </xf>
    <xf numFmtId="179" fontId="5" fillId="0" borderId="1" xfId="0" applyNumberFormat="1" applyFont="1" applyFill="1" applyBorder="1" applyAlignment="1">
      <alignment vertical="center" wrapText="1"/>
    </xf>
    <xf numFmtId="0" fontId="19" fillId="2" borderId="1" xfId="0" applyFont="1" applyFill="1" applyBorder="1" applyAlignment="1">
      <alignment vertical="center"/>
    </xf>
    <xf numFmtId="180" fontId="19" fillId="2" borderId="1" xfId="0" applyNumberFormat="1" applyFont="1" applyFill="1" applyBorder="1" applyAlignment="1">
      <alignment vertical="center"/>
    </xf>
    <xf numFmtId="0" fontId="5" fillId="4" borderId="11" xfId="0" applyFont="1" applyFill="1" applyBorder="1" applyAlignment="1">
      <alignment horizontal="left" vertical="center"/>
    </xf>
    <xf numFmtId="0" fontId="5" fillId="4" borderId="10" xfId="0" applyFont="1" applyFill="1" applyBorder="1" applyAlignment="1">
      <alignment vertical="center"/>
    </xf>
    <xf numFmtId="0" fontId="5" fillId="2" borderId="10" xfId="0" applyFont="1" applyFill="1" applyBorder="1" applyAlignment="1">
      <alignment vertical="center"/>
    </xf>
    <xf numFmtId="0" fontId="5" fillId="3" borderId="10" xfId="0" applyFont="1" applyFill="1" applyBorder="1" applyAlignment="1">
      <alignment vertical="center"/>
    </xf>
    <xf numFmtId="0" fontId="19" fillId="0" borderId="1" xfId="0" applyFont="1" applyFill="1" applyBorder="1" applyAlignment="1">
      <alignment vertical="center"/>
    </xf>
    <xf numFmtId="180" fontId="19" fillId="0" borderId="1" xfId="0" applyNumberFormat="1" applyFont="1" applyFill="1" applyBorder="1" applyAlignment="1">
      <alignment vertical="center"/>
    </xf>
    <xf numFmtId="0" fontId="5" fillId="0" borderId="10" xfId="0" applyFont="1" applyFill="1" applyBorder="1" applyAlignment="1">
      <alignment vertical="center"/>
    </xf>
    <xf numFmtId="0" fontId="19" fillId="4" borderId="1" xfId="0" applyFont="1" applyFill="1" applyBorder="1" applyAlignment="1">
      <alignment vertical="center"/>
    </xf>
    <xf numFmtId="180" fontId="19" fillId="4" borderId="1" xfId="0" applyNumberFormat="1" applyFont="1" applyFill="1" applyBorder="1" applyAlignment="1">
      <alignment vertical="center"/>
    </xf>
    <xf numFmtId="0" fontId="5" fillId="7" borderId="1" xfId="0" applyFont="1" applyFill="1" applyBorder="1" applyAlignment="1">
      <alignment horizontal="left" vertical="center"/>
    </xf>
    <xf numFmtId="0" fontId="12" fillId="7" borderId="11" xfId="0" applyFont="1" applyFill="1" applyBorder="1" applyAlignment="1">
      <alignment horizontal="distributed" vertical="center"/>
    </xf>
    <xf numFmtId="0" fontId="19" fillId="2" borderId="0" xfId="0" applyFont="1" applyFill="1" applyAlignment="1">
      <alignment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6" borderId="1" xfId="0" applyFont="1" applyFill="1" applyBorder="1" applyAlignment="1">
      <alignment horizontal="left" vertical="center"/>
    </xf>
    <xf numFmtId="0" fontId="5" fillId="6" borderId="1" xfId="0" applyFont="1" applyFill="1" applyBorder="1" applyAlignment="1">
      <alignment vertical="center" wrapText="1"/>
    </xf>
    <xf numFmtId="0" fontId="19" fillId="2" borderId="1" xfId="0" applyFont="1" applyFill="1" applyBorder="1" applyAlignment="1">
      <alignment vertical="center" wrapText="1"/>
    </xf>
    <xf numFmtId="0" fontId="12" fillId="7" borderId="9" xfId="0" applyFont="1" applyFill="1" applyBorder="1" applyAlignment="1">
      <alignment horizontal="distributed" vertical="center"/>
    </xf>
    <xf numFmtId="0" fontId="12" fillId="7" borderId="1" xfId="0" applyFont="1" applyFill="1" applyBorder="1" applyAlignment="1">
      <alignment horizontal="distributed" vertical="center" wrapText="1"/>
    </xf>
    <xf numFmtId="0" fontId="26" fillId="2" borderId="0" xfId="0" applyFont="1" applyFill="1" applyAlignment="1" applyProtection="1">
      <alignment vertical="center"/>
      <protection locked="0"/>
    </xf>
    <xf numFmtId="0" fontId="27"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8" fillId="2" borderId="0" xfId="0" applyFont="1" applyFill="1" applyAlignment="1" applyProtection="1">
      <alignment horizontal="center" vertical="center"/>
      <protection locked="0"/>
    </xf>
    <xf numFmtId="0" fontId="26" fillId="2" borderId="0" xfId="0" applyFont="1" applyFill="1" applyAlignment="1" applyProtection="1">
      <alignment horizontal="left" vertical="center"/>
      <protection locked="0"/>
    </xf>
    <xf numFmtId="0" fontId="29" fillId="2" borderId="0" xfId="0" applyFont="1" applyFill="1" applyAlignment="1" applyProtection="1">
      <alignment vertical="center"/>
      <protection locked="0"/>
    </xf>
    <xf numFmtId="0" fontId="30" fillId="2" borderId="0" xfId="0" applyFont="1" applyFill="1" applyAlignment="1" applyProtection="1">
      <alignment vertical="center"/>
      <protection locked="0"/>
    </xf>
    <xf numFmtId="0" fontId="31" fillId="2" borderId="0" xfId="0"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4" xfId="54"/>
    <cellStyle name="常规 5" xfId="55"/>
    <cellStyle name="常规 3" xfId="56"/>
  </cellStyles>
  <tableStyles count="0" defaultTableStyle="TableStyleMedium9" defaultPivotStyle="PivotStyleLight16"/>
  <colors>
    <mruColors>
      <color rgb="00FFFF99"/>
      <color rgb="00CCFFCC"/>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customXml" Target="../customXml/item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zhuwm\04&#22320;&#26041;&#32508;&#21512;\06&#22320;&#26041;&#39044;&#31639;\2022&#24180;\2022&#24180;&#22320;&#26041;&#36130;&#25919;&#39044;&#31639;&#34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3&#24180;&#22320;&#26041;&#36130;&#25919;&#39044;&#31639;&#34920;2023.02.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sheetName val="表八"/>
      <sheetName val="表九"/>
      <sheetName val="表十"/>
      <sheetName val="表十一"/>
      <sheetName val="表十二"/>
      <sheetName val="表十三"/>
    </sheetNames>
    <sheetDataSet>
      <sheetData sheetId="0" refreshError="1"/>
      <sheetData sheetId="1" refreshError="1"/>
      <sheetData sheetId="2" refreshError="1"/>
      <sheetData sheetId="3" refreshError="1">
        <row r="264">
          <cell r="E264">
            <v>155.705</v>
          </cell>
        </row>
        <row r="354">
          <cell r="E354">
            <v>4054.45153</v>
          </cell>
        </row>
        <row r="406">
          <cell r="E406">
            <v>5049.2</v>
          </cell>
        </row>
        <row r="462">
          <cell r="E462">
            <v>12</v>
          </cell>
        </row>
        <row r="519">
          <cell r="E519">
            <v>3559.81092</v>
          </cell>
        </row>
        <row r="647">
          <cell r="E647">
            <v>634</v>
          </cell>
        </row>
        <row r="793">
          <cell r="E793">
            <v>8423.872</v>
          </cell>
        </row>
        <row r="815">
          <cell r="E815">
            <v>1542.3</v>
          </cell>
        </row>
        <row r="1044">
          <cell r="E1044">
            <v>13281.548918</v>
          </cell>
        </row>
        <row r="1104">
          <cell r="E1104">
            <v>430</v>
          </cell>
        </row>
        <row r="1149">
          <cell r="E1149">
            <v>370.415961</v>
          </cell>
        </row>
        <row r="1214">
          <cell r="E1214">
            <v>861.41</v>
          </cell>
        </row>
        <row r="1268">
          <cell r="E1268">
            <v>1074.68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8" sqref="A8"/>
    </sheetView>
  </sheetViews>
  <sheetFormatPr defaultColWidth="9" defaultRowHeight="14.25" outlineLevelRow="5" outlineLevelCol="1"/>
  <cols>
    <col min="1" max="1" width="148.375" style="294" customWidth="1"/>
    <col min="2" max="2" width="9" style="294" hidden="1" customWidth="1"/>
    <col min="3" max="16384" width="9" style="294"/>
  </cols>
  <sheetData>
    <row r="1" ht="36.75" customHeight="1" spans="1:2">
      <c r="A1" s="297" t="s">
        <v>0</v>
      </c>
      <c r="B1" s="294" t="s">
        <v>1</v>
      </c>
    </row>
    <row r="2" ht="52.5" customHeight="1" spans="1:2">
      <c r="A2" s="298"/>
      <c r="B2" s="294" t="s">
        <v>2</v>
      </c>
    </row>
    <row r="3" ht="178.5" customHeight="1" spans="1:2">
      <c r="A3" s="299" t="s">
        <v>3</v>
      </c>
      <c r="B3" s="294" t="s">
        <v>4</v>
      </c>
    </row>
    <row r="4" ht="51.75" customHeight="1" spans="1:2">
      <c r="A4" s="299" t="s">
        <v>0</v>
      </c>
      <c r="B4" s="294" t="s">
        <v>5</v>
      </c>
    </row>
    <row r="5" ht="33" customHeight="1" spans="1:2">
      <c r="A5" s="300"/>
      <c r="B5" s="294" t="s">
        <v>6</v>
      </c>
    </row>
    <row r="6" ht="42" customHeight="1" spans="1:2">
      <c r="A6" s="300"/>
      <c r="B6" s="294" t="s">
        <v>7</v>
      </c>
    </row>
  </sheetData>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K18" sqref="K18"/>
    </sheetView>
  </sheetViews>
  <sheetFormatPr defaultColWidth="9.125" defaultRowHeight="14.25" outlineLevelCol="6"/>
  <cols>
    <col min="1" max="1" width="12.25" style="99" customWidth="1"/>
    <col min="2" max="2" width="16.375" style="98" customWidth="1"/>
    <col min="3" max="5" width="18" style="98" customWidth="1"/>
    <col min="6" max="7" width="18" style="100" customWidth="1"/>
    <col min="8" max="248" width="9.125" style="101"/>
    <col min="249" max="249" width="30.125" style="101" customWidth="1"/>
    <col min="250" max="252" width="16.625" style="101" customWidth="1"/>
    <col min="253" max="253" width="30.125" style="101" customWidth="1"/>
    <col min="254" max="256" width="18" style="101" customWidth="1"/>
    <col min="257" max="261" width="9.125" style="101" hidden="1" customWidth="1"/>
    <col min="262" max="504" width="9.125" style="101"/>
    <col min="505" max="505" width="30.125" style="101" customWidth="1"/>
    <col min="506" max="508" width="16.625" style="101" customWidth="1"/>
    <col min="509" max="509" width="30.125" style="101" customWidth="1"/>
    <col min="510" max="512" width="18" style="101" customWidth="1"/>
    <col min="513" max="517" width="9.125" style="101" hidden="1" customWidth="1"/>
    <col min="518" max="760" width="9.125" style="101"/>
    <col min="761" max="761" width="30.125" style="101" customWidth="1"/>
    <col min="762" max="764" width="16.625" style="101" customWidth="1"/>
    <col min="765" max="765" width="30.125" style="101" customWidth="1"/>
    <col min="766" max="768" width="18" style="101" customWidth="1"/>
    <col min="769" max="773" width="9.125" style="101" hidden="1" customWidth="1"/>
    <col min="774" max="1016" width="9.125" style="101"/>
    <col min="1017" max="1017" width="30.125" style="101" customWidth="1"/>
    <col min="1018" max="1020" width="16.625" style="101" customWidth="1"/>
    <col min="1021" max="1021" width="30.125" style="101" customWidth="1"/>
    <col min="1022" max="1024" width="18" style="101" customWidth="1"/>
    <col min="1025" max="1029" width="9.125" style="101" hidden="1" customWidth="1"/>
    <col min="1030" max="1272" width="9.125" style="101"/>
    <col min="1273" max="1273" width="30.125" style="101" customWidth="1"/>
    <col min="1274" max="1276" width="16.625" style="101" customWidth="1"/>
    <col min="1277" max="1277" width="30.125" style="101" customWidth="1"/>
    <col min="1278" max="1280" width="18" style="101" customWidth="1"/>
    <col min="1281" max="1285" width="9.125" style="101" hidden="1" customWidth="1"/>
    <col min="1286" max="1528" width="9.125" style="101"/>
    <col min="1529" max="1529" width="30.125" style="101" customWidth="1"/>
    <col min="1530" max="1532" width="16.625" style="101" customWidth="1"/>
    <col min="1533" max="1533" width="30.125" style="101" customWidth="1"/>
    <col min="1534" max="1536" width="18" style="101" customWidth="1"/>
    <col min="1537" max="1541" width="9.125" style="101" hidden="1" customWidth="1"/>
    <col min="1542" max="1784" width="9.125" style="101"/>
    <col min="1785" max="1785" width="30.125" style="101" customWidth="1"/>
    <col min="1786" max="1788" width="16.625" style="101" customWidth="1"/>
    <col min="1789" max="1789" width="30.125" style="101" customWidth="1"/>
    <col min="1790" max="1792" width="18" style="101" customWidth="1"/>
    <col min="1793" max="1797" width="9.125" style="101" hidden="1" customWidth="1"/>
    <col min="1798" max="2040" width="9.125" style="101"/>
    <col min="2041" max="2041" width="30.125" style="101" customWidth="1"/>
    <col min="2042" max="2044" width="16.625" style="101" customWidth="1"/>
    <col min="2045" max="2045" width="30.125" style="101" customWidth="1"/>
    <col min="2046" max="2048" width="18" style="101" customWidth="1"/>
    <col min="2049" max="2053" width="9.125" style="101" hidden="1" customWidth="1"/>
    <col min="2054" max="2296" width="9.125" style="101"/>
    <col min="2297" max="2297" width="30.125" style="101" customWidth="1"/>
    <col min="2298" max="2300" width="16.625" style="101" customWidth="1"/>
    <col min="2301" max="2301" width="30.125" style="101" customWidth="1"/>
    <col min="2302" max="2304" width="18" style="101" customWidth="1"/>
    <col min="2305" max="2309" width="9.125" style="101" hidden="1" customWidth="1"/>
    <col min="2310" max="2552" width="9.125" style="101"/>
    <col min="2553" max="2553" width="30.125" style="101" customWidth="1"/>
    <col min="2554" max="2556" width="16.625" style="101" customWidth="1"/>
    <col min="2557" max="2557" width="30.125" style="101" customWidth="1"/>
    <col min="2558" max="2560" width="18" style="101" customWidth="1"/>
    <col min="2561" max="2565" width="9.125" style="101" hidden="1" customWidth="1"/>
    <col min="2566" max="2808" width="9.125" style="101"/>
    <col min="2809" max="2809" width="30.125" style="101" customWidth="1"/>
    <col min="2810" max="2812" width="16.625" style="101" customWidth="1"/>
    <col min="2813" max="2813" width="30.125" style="101" customWidth="1"/>
    <col min="2814" max="2816" width="18" style="101" customWidth="1"/>
    <col min="2817" max="2821" width="9.125" style="101" hidden="1" customWidth="1"/>
    <col min="2822" max="3064" width="9.125" style="101"/>
    <col min="3065" max="3065" width="30.125" style="101" customWidth="1"/>
    <col min="3066" max="3068" width="16.625" style="101" customWidth="1"/>
    <col min="3069" max="3069" width="30.125" style="101" customWidth="1"/>
    <col min="3070" max="3072" width="18" style="101" customWidth="1"/>
    <col min="3073" max="3077" width="9.125" style="101" hidden="1" customWidth="1"/>
    <col min="3078" max="3320" width="9.125" style="101"/>
    <col min="3321" max="3321" width="30.125" style="101" customWidth="1"/>
    <col min="3322" max="3324" width="16.625" style="101" customWidth="1"/>
    <col min="3325" max="3325" width="30.125" style="101" customWidth="1"/>
    <col min="3326" max="3328" width="18" style="101" customWidth="1"/>
    <col min="3329" max="3333" width="9.125" style="101" hidden="1" customWidth="1"/>
    <col min="3334" max="3576" width="9.125" style="101"/>
    <col min="3577" max="3577" width="30.125" style="101" customWidth="1"/>
    <col min="3578" max="3580" width="16.625" style="101" customWidth="1"/>
    <col min="3581" max="3581" width="30.125" style="101" customWidth="1"/>
    <col min="3582" max="3584" width="18" style="101" customWidth="1"/>
    <col min="3585" max="3589" width="9.125" style="101" hidden="1" customWidth="1"/>
    <col min="3590" max="3832" width="9.125" style="101"/>
    <col min="3833" max="3833" width="30.125" style="101" customWidth="1"/>
    <col min="3834" max="3836" width="16.625" style="101" customWidth="1"/>
    <col min="3837" max="3837" width="30.125" style="101" customWidth="1"/>
    <col min="3838" max="3840" width="18" style="101" customWidth="1"/>
    <col min="3841" max="3845" width="9.125" style="101" hidden="1" customWidth="1"/>
    <col min="3846" max="4088" width="9.125" style="101"/>
    <col min="4089" max="4089" width="30.125" style="101" customWidth="1"/>
    <col min="4090" max="4092" width="16.625" style="101" customWidth="1"/>
    <col min="4093" max="4093" width="30.125" style="101" customWidth="1"/>
    <col min="4094" max="4096" width="18" style="101" customWidth="1"/>
    <col min="4097" max="4101" width="9.125" style="101" hidden="1" customWidth="1"/>
    <col min="4102" max="4344" width="9.125" style="101"/>
    <col min="4345" max="4345" width="30.125" style="101" customWidth="1"/>
    <col min="4346" max="4348" width="16.625" style="101" customWidth="1"/>
    <col min="4349" max="4349" width="30.125" style="101" customWidth="1"/>
    <col min="4350" max="4352" width="18" style="101" customWidth="1"/>
    <col min="4353" max="4357" width="9.125" style="101" hidden="1" customWidth="1"/>
    <col min="4358" max="4600" width="9.125" style="101"/>
    <col min="4601" max="4601" width="30.125" style="101" customWidth="1"/>
    <col min="4602" max="4604" width="16.625" style="101" customWidth="1"/>
    <col min="4605" max="4605" width="30.125" style="101" customWidth="1"/>
    <col min="4606" max="4608" width="18" style="101" customWidth="1"/>
    <col min="4609" max="4613" width="9.125" style="101" hidden="1" customWidth="1"/>
    <col min="4614" max="4856" width="9.125" style="101"/>
    <col min="4857" max="4857" width="30.125" style="101" customWidth="1"/>
    <col min="4858" max="4860" width="16.625" style="101" customWidth="1"/>
    <col min="4861" max="4861" width="30.125" style="101" customWidth="1"/>
    <col min="4862" max="4864" width="18" style="101" customWidth="1"/>
    <col min="4865" max="4869" width="9.125" style="101" hidden="1" customWidth="1"/>
    <col min="4870" max="5112" width="9.125" style="101"/>
    <col min="5113" max="5113" width="30.125" style="101" customWidth="1"/>
    <col min="5114" max="5116" width="16.625" style="101" customWidth="1"/>
    <col min="5117" max="5117" width="30.125" style="101" customWidth="1"/>
    <col min="5118" max="5120" width="18" style="101" customWidth="1"/>
    <col min="5121" max="5125" width="9.125" style="101" hidden="1" customWidth="1"/>
    <col min="5126" max="5368" width="9.125" style="101"/>
    <col min="5369" max="5369" width="30.125" style="101" customWidth="1"/>
    <col min="5370" max="5372" width="16.625" style="101" customWidth="1"/>
    <col min="5373" max="5373" width="30.125" style="101" customWidth="1"/>
    <col min="5374" max="5376" width="18" style="101" customWidth="1"/>
    <col min="5377" max="5381" width="9.125" style="101" hidden="1" customWidth="1"/>
    <col min="5382" max="5624" width="9.125" style="101"/>
    <col min="5625" max="5625" width="30.125" style="101" customWidth="1"/>
    <col min="5626" max="5628" width="16.625" style="101" customWidth="1"/>
    <col min="5629" max="5629" width="30.125" style="101" customWidth="1"/>
    <col min="5630" max="5632" width="18" style="101" customWidth="1"/>
    <col min="5633" max="5637" width="9.125" style="101" hidden="1" customWidth="1"/>
    <col min="5638" max="5880" width="9.125" style="101"/>
    <col min="5881" max="5881" width="30.125" style="101" customWidth="1"/>
    <col min="5882" max="5884" width="16.625" style="101" customWidth="1"/>
    <col min="5885" max="5885" width="30.125" style="101" customWidth="1"/>
    <col min="5886" max="5888" width="18" style="101" customWidth="1"/>
    <col min="5889" max="5893" width="9.125" style="101" hidden="1" customWidth="1"/>
    <col min="5894" max="6136" width="9.125" style="101"/>
    <col min="6137" max="6137" width="30.125" style="101" customWidth="1"/>
    <col min="6138" max="6140" width="16.625" style="101" customWidth="1"/>
    <col min="6141" max="6141" width="30.125" style="101" customWidth="1"/>
    <col min="6142" max="6144" width="18" style="101" customWidth="1"/>
    <col min="6145" max="6149" width="9.125" style="101" hidden="1" customWidth="1"/>
    <col min="6150" max="6392" width="9.125" style="101"/>
    <col min="6393" max="6393" width="30.125" style="101" customWidth="1"/>
    <col min="6394" max="6396" width="16.625" style="101" customWidth="1"/>
    <col min="6397" max="6397" width="30.125" style="101" customWidth="1"/>
    <col min="6398" max="6400" width="18" style="101" customWidth="1"/>
    <col min="6401" max="6405" width="9.125" style="101" hidden="1" customWidth="1"/>
    <col min="6406" max="6648" width="9.125" style="101"/>
    <col min="6649" max="6649" width="30.125" style="101" customWidth="1"/>
    <col min="6650" max="6652" width="16.625" style="101" customWidth="1"/>
    <col min="6653" max="6653" width="30.125" style="101" customWidth="1"/>
    <col min="6654" max="6656" width="18" style="101" customWidth="1"/>
    <col min="6657" max="6661" width="9.125" style="101" hidden="1" customWidth="1"/>
    <col min="6662" max="6904" width="9.125" style="101"/>
    <col min="6905" max="6905" width="30.125" style="101" customWidth="1"/>
    <col min="6906" max="6908" width="16.625" style="101" customWidth="1"/>
    <col min="6909" max="6909" width="30.125" style="101" customWidth="1"/>
    <col min="6910" max="6912" width="18" style="101" customWidth="1"/>
    <col min="6913" max="6917" width="9.125" style="101" hidden="1" customWidth="1"/>
    <col min="6918" max="7160" width="9.125" style="101"/>
    <col min="7161" max="7161" width="30.125" style="101" customWidth="1"/>
    <col min="7162" max="7164" width="16.625" style="101" customWidth="1"/>
    <col min="7165" max="7165" width="30.125" style="101" customWidth="1"/>
    <col min="7166" max="7168" width="18" style="101" customWidth="1"/>
    <col min="7169" max="7173" width="9.125" style="101" hidden="1" customWidth="1"/>
    <col min="7174" max="7416" width="9.125" style="101"/>
    <col min="7417" max="7417" width="30.125" style="101" customWidth="1"/>
    <col min="7418" max="7420" width="16.625" style="101" customWidth="1"/>
    <col min="7421" max="7421" width="30.125" style="101" customWidth="1"/>
    <col min="7422" max="7424" width="18" style="101" customWidth="1"/>
    <col min="7425" max="7429" width="9.125" style="101" hidden="1" customWidth="1"/>
    <col min="7430" max="7672" width="9.125" style="101"/>
    <col min="7673" max="7673" width="30.125" style="101" customWidth="1"/>
    <col min="7674" max="7676" width="16.625" style="101" customWidth="1"/>
    <col min="7677" max="7677" width="30.125" style="101" customWidth="1"/>
    <col min="7678" max="7680" width="18" style="101" customWidth="1"/>
    <col min="7681" max="7685" width="9.125" style="101" hidden="1" customWidth="1"/>
    <col min="7686" max="7928" width="9.125" style="101"/>
    <col min="7929" max="7929" width="30.125" style="101" customWidth="1"/>
    <col min="7930" max="7932" width="16.625" style="101" customWidth="1"/>
    <col min="7933" max="7933" width="30.125" style="101" customWidth="1"/>
    <col min="7934" max="7936" width="18" style="101" customWidth="1"/>
    <col min="7937" max="7941" width="9.125" style="101" hidden="1" customWidth="1"/>
    <col min="7942" max="8184" width="9.125" style="101"/>
    <col min="8185" max="8185" width="30.125" style="101" customWidth="1"/>
    <col min="8186" max="8188" width="16.625" style="101" customWidth="1"/>
    <col min="8189" max="8189" width="30.125" style="101" customWidth="1"/>
    <col min="8190" max="8192" width="18" style="101" customWidth="1"/>
    <col min="8193" max="8197" width="9.125" style="101" hidden="1" customWidth="1"/>
    <col min="8198" max="8440" width="9.125" style="101"/>
    <col min="8441" max="8441" width="30.125" style="101" customWidth="1"/>
    <col min="8442" max="8444" width="16.625" style="101" customWidth="1"/>
    <col min="8445" max="8445" width="30.125" style="101" customWidth="1"/>
    <col min="8446" max="8448" width="18" style="101" customWidth="1"/>
    <col min="8449" max="8453" width="9.125" style="101" hidden="1" customWidth="1"/>
    <col min="8454" max="8696" width="9.125" style="101"/>
    <col min="8697" max="8697" width="30.125" style="101" customWidth="1"/>
    <col min="8698" max="8700" width="16.625" style="101" customWidth="1"/>
    <col min="8701" max="8701" width="30.125" style="101" customWidth="1"/>
    <col min="8702" max="8704" width="18" style="101" customWidth="1"/>
    <col min="8705" max="8709" width="9.125" style="101" hidden="1" customWidth="1"/>
    <col min="8710" max="8952" width="9.125" style="101"/>
    <col min="8953" max="8953" width="30.125" style="101" customWidth="1"/>
    <col min="8954" max="8956" width="16.625" style="101" customWidth="1"/>
    <col min="8957" max="8957" width="30.125" style="101" customWidth="1"/>
    <col min="8958" max="8960" width="18" style="101" customWidth="1"/>
    <col min="8961" max="8965" width="9.125" style="101" hidden="1" customWidth="1"/>
    <col min="8966" max="9208" width="9.125" style="101"/>
    <col min="9209" max="9209" width="30.125" style="101" customWidth="1"/>
    <col min="9210" max="9212" width="16.625" style="101" customWidth="1"/>
    <col min="9213" max="9213" width="30.125" style="101" customWidth="1"/>
    <col min="9214" max="9216" width="18" style="101" customWidth="1"/>
    <col min="9217" max="9221" width="9.125" style="101" hidden="1" customWidth="1"/>
    <col min="9222" max="9464" width="9.125" style="101"/>
    <col min="9465" max="9465" width="30.125" style="101" customWidth="1"/>
    <col min="9466" max="9468" width="16.625" style="101" customWidth="1"/>
    <col min="9469" max="9469" width="30.125" style="101" customWidth="1"/>
    <col min="9470" max="9472" width="18" style="101" customWidth="1"/>
    <col min="9473" max="9477" width="9.125" style="101" hidden="1" customWidth="1"/>
    <col min="9478" max="9720" width="9.125" style="101"/>
    <col min="9721" max="9721" width="30.125" style="101" customWidth="1"/>
    <col min="9722" max="9724" width="16.625" style="101" customWidth="1"/>
    <col min="9725" max="9725" width="30.125" style="101" customWidth="1"/>
    <col min="9726" max="9728" width="18" style="101" customWidth="1"/>
    <col min="9729" max="9733" width="9.125" style="101" hidden="1" customWidth="1"/>
    <col min="9734" max="9976" width="9.125" style="101"/>
    <col min="9977" max="9977" width="30.125" style="101" customWidth="1"/>
    <col min="9978" max="9980" width="16.625" style="101" customWidth="1"/>
    <col min="9981" max="9981" width="30.125" style="101" customWidth="1"/>
    <col min="9982" max="9984" width="18" style="101" customWidth="1"/>
    <col min="9985" max="9989" width="9.125" style="101" hidden="1" customWidth="1"/>
    <col min="9990" max="10232" width="9.125" style="101"/>
    <col min="10233" max="10233" width="30.125" style="101" customWidth="1"/>
    <col min="10234" max="10236" width="16.625" style="101" customWidth="1"/>
    <col min="10237" max="10237" width="30.125" style="101" customWidth="1"/>
    <col min="10238" max="10240" width="18" style="101" customWidth="1"/>
    <col min="10241" max="10245" width="9.125" style="101" hidden="1" customWidth="1"/>
    <col min="10246" max="10488" width="9.125" style="101"/>
    <col min="10489" max="10489" width="30.125" style="101" customWidth="1"/>
    <col min="10490" max="10492" width="16.625" style="101" customWidth="1"/>
    <col min="10493" max="10493" width="30.125" style="101" customWidth="1"/>
    <col min="10494" max="10496" width="18" style="101" customWidth="1"/>
    <col min="10497" max="10501" width="9.125" style="101" hidden="1" customWidth="1"/>
    <col min="10502" max="10744" width="9.125" style="101"/>
    <col min="10745" max="10745" width="30.125" style="101" customWidth="1"/>
    <col min="10746" max="10748" width="16.625" style="101" customWidth="1"/>
    <col min="10749" max="10749" width="30.125" style="101" customWidth="1"/>
    <col min="10750" max="10752" width="18" style="101" customWidth="1"/>
    <col min="10753" max="10757" width="9.125" style="101" hidden="1" customWidth="1"/>
    <col min="10758" max="11000" width="9.125" style="101"/>
    <col min="11001" max="11001" width="30.125" style="101" customWidth="1"/>
    <col min="11002" max="11004" width="16.625" style="101" customWidth="1"/>
    <col min="11005" max="11005" width="30.125" style="101" customWidth="1"/>
    <col min="11006" max="11008" width="18" style="101" customWidth="1"/>
    <col min="11009" max="11013" width="9.125" style="101" hidden="1" customWidth="1"/>
    <col min="11014" max="11256" width="9.125" style="101"/>
    <col min="11257" max="11257" width="30.125" style="101" customWidth="1"/>
    <col min="11258" max="11260" width="16.625" style="101" customWidth="1"/>
    <col min="11261" max="11261" width="30.125" style="101" customWidth="1"/>
    <col min="11262" max="11264" width="18" style="101" customWidth="1"/>
    <col min="11265" max="11269" width="9.125" style="101" hidden="1" customWidth="1"/>
    <col min="11270" max="11512" width="9.125" style="101"/>
    <col min="11513" max="11513" width="30.125" style="101" customWidth="1"/>
    <col min="11514" max="11516" width="16.625" style="101" customWidth="1"/>
    <col min="11517" max="11517" width="30.125" style="101" customWidth="1"/>
    <col min="11518" max="11520" width="18" style="101" customWidth="1"/>
    <col min="11521" max="11525" width="9.125" style="101" hidden="1" customWidth="1"/>
    <col min="11526" max="11768" width="9.125" style="101"/>
    <col min="11769" max="11769" width="30.125" style="101" customWidth="1"/>
    <col min="11770" max="11772" width="16.625" style="101" customWidth="1"/>
    <col min="11773" max="11773" width="30.125" style="101" customWidth="1"/>
    <col min="11774" max="11776" width="18" style="101" customWidth="1"/>
    <col min="11777" max="11781" width="9.125" style="101" hidden="1" customWidth="1"/>
    <col min="11782" max="12024" width="9.125" style="101"/>
    <col min="12025" max="12025" width="30.125" style="101" customWidth="1"/>
    <col min="12026" max="12028" width="16.625" style="101" customWidth="1"/>
    <col min="12029" max="12029" width="30.125" style="101" customWidth="1"/>
    <col min="12030" max="12032" width="18" style="101" customWidth="1"/>
    <col min="12033" max="12037" width="9.125" style="101" hidden="1" customWidth="1"/>
    <col min="12038" max="12280" width="9.125" style="101"/>
    <col min="12281" max="12281" width="30.125" style="101" customWidth="1"/>
    <col min="12282" max="12284" width="16.625" style="101" customWidth="1"/>
    <col min="12285" max="12285" width="30.125" style="101" customWidth="1"/>
    <col min="12286" max="12288" width="18" style="101" customWidth="1"/>
    <col min="12289" max="12293" width="9.125" style="101" hidden="1" customWidth="1"/>
    <col min="12294" max="12536" width="9.125" style="101"/>
    <col min="12537" max="12537" width="30.125" style="101" customWidth="1"/>
    <col min="12538" max="12540" width="16.625" style="101" customWidth="1"/>
    <col min="12541" max="12541" width="30.125" style="101" customWidth="1"/>
    <col min="12542" max="12544" width="18" style="101" customWidth="1"/>
    <col min="12545" max="12549" width="9.125" style="101" hidden="1" customWidth="1"/>
    <col min="12550" max="12792" width="9.125" style="101"/>
    <col min="12793" max="12793" width="30.125" style="101" customWidth="1"/>
    <col min="12794" max="12796" width="16.625" style="101" customWidth="1"/>
    <col min="12797" max="12797" width="30.125" style="101" customWidth="1"/>
    <col min="12798" max="12800" width="18" style="101" customWidth="1"/>
    <col min="12801" max="12805" width="9.125" style="101" hidden="1" customWidth="1"/>
    <col min="12806" max="13048" width="9.125" style="101"/>
    <col min="13049" max="13049" width="30.125" style="101" customWidth="1"/>
    <col min="13050" max="13052" width="16.625" style="101" customWidth="1"/>
    <col min="13053" max="13053" width="30.125" style="101" customWidth="1"/>
    <col min="13054" max="13056" width="18" style="101" customWidth="1"/>
    <col min="13057" max="13061" width="9.125" style="101" hidden="1" customWidth="1"/>
    <col min="13062" max="13304" width="9.125" style="101"/>
    <col min="13305" max="13305" width="30.125" style="101" customWidth="1"/>
    <col min="13306" max="13308" width="16.625" style="101" customWidth="1"/>
    <col min="13309" max="13309" width="30.125" style="101" customWidth="1"/>
    <col min="13310" max="13312" width="18" style="101" customWidth="1"/>
    <col min="13313" max="13317" width="9.125" style="101" hidden="1" customWidth="1"/>
    <col min="13318" max="13560" width="9.125" style="101"/>
    <col min="13561" max="13561" width="30.125" style="101" customWidth="1"/>
    <col min="13562" max="13564" width="16.625" style="101" customWidth="1"/>
    <col min="13565" max="13565" width="30.125" style="101" customWidth="1"/>
    <col min="13566" max="13568" width="18" style="101" customWidth="1"/>
    <col min="13569" max="13573" width="9.125" style="101" hidden="1" customWidth="1"/>
    <col min="13574" max="13816" width="9.125" style="101"/>
    <col min="13817" max="13817" width="30.125" style="101" customWidth="1"/>
    <col min="13818" max="13820" width="16.625" style="101" customWidth="1"/>
    <col min="13821" max="13821" width="30.125" style="101" customWidth="1"/>
    <col min="13822" max="13824" width="18" style="101" customWidth="1"/>
    <col min="13825" max="13829" width="9.125" style="101" hidden="1" customWidth="1"/>
    <col min="13830" max="14072" width="9.125" style="101"/>
    <col min="14073" max="14073" width="30.125" style="101" customWidth="1"/>
    <col min="14074" max="14076" width="16.625" style="101" customWidth="1"/>
    <col min="14077" max="14077" width="30.125" style="101" customWidth="1"/>
    <col min="14078" max="14080" width="18" style="101" customWidth="1"/>
    <col min="14081" max="14085" width="9.125" style="101" hidden="1" customWidth="1"/>
    <col min="14086" max="14328" width="9.125" style="101"/>
    <col min="14329" max="14329" width="30.125" style="101" customWidth="1"/>
    <col min="14330" max="14332" width="16.625" style="101" customWidth="1"/>
    <col min="14333" max="14333" width="30.125" style="101" customWidth="1"/>
    <col min="14334" max="14336" width="18" style="101" customWidth="1"/>
    <col min="14337" max="14341" width="9.125" style="101" hidden="1" customWidth="1"/>
    <col min="14342" max="14584" width="9.125" style="101"/>
    <col min="14585" max="14585" width="30.125" style="101" customWidth="1"/>
    <col min="14586" max="14588" width="16.625" style="101" customWidth="1"/>
    <col min="14589" max="14589" width="30.125" style="101" customWidth="1"/>
    <col min="14590" max="14592" width="18" style="101" customWidth="1"/>
    <col min="14593" max="14597" width="9.125" style="101" hidden="1" customWidth="1"/>
    <col min="14598" max="14840" width="9.125" style="101"/>
    <col min="14841" max="14841" width="30.125" style="101" customWidth="1"/>
    <col min="14842" max="14844" width="16.625" style="101" customWidth="1"/>
    <col min="14845" max="14845" width="30.125" style="101" customWidth="1"/>
    <col min="14846" max="14848" width="18" style="101" customWidth="1"/>
    <col min="14849" max="14853" width="9.125" style="101" hidden="1" customWidth="1"/>
    <col min="14854" max="15096" width="9.125" style="101"/>
    <col min="15097" max="15097" width="30.125" style="101" customWidth="1"/>
    <col min="15098" max="15100" width="16.625" style="101" customWidth="1"/>
    <col min="15101" max="15101" width="30.125" style="101" customWidth="1"/>
    <col min="15102" max="15104" width="18" style="101" customWidth="1"/>
    <col min="15105" max="15109" width="9.125" style="101" hidden="1" customWidth="1"/>
    <col min="15110" max="15352" width="9.125" style="101"/>
    <col min="15353" max="15353" width="30.125" style="101" customWidth="1"/>
    <col min="15354" max="15356" width="16.625" style="101" customWidth="1"/>
    <col min="15357" max="15357" width="30.125" style="101" customWidth="1"/>
    <col min="15358" max="15360" width="18" style="101" customWidth="1"/>
    <col min="15361" max="15365" width="9.125" style="101" hidden="1" customWidth="1"/>
    <col min="15366" max="15608" width="9.125" style="101"/>
    <col min="15609" max="15609" width="30.125" style="101" customWidth="1"/>
    <col min="15610" max="15612" width="16.625" style="101" customWidth="1"/>
    <col min="15613" max="15613" width="30.125" style="101" customWidth="1"/>
    <col min="15614" max="15616" width="18" style="101" customWidth="1"/>
    <col min="15617" max="15621" width="9.125" style="101" hidden="1" customWidth="1"/>
    <col min="15622" max="15864" width="9.125" style="101"/>
    <col min="15865" max="15865" width="30.125" style="101" customWidth="1"/>
    <col min="15866" max="15868" width="16.625" style="101" customWidth="1"/>
    <col min="15869" max="15869" width="30.125" style="101" customWidth="1"/>
    <col min="15870" max="15872" width="18" style="101" customWidth="1"/>
    <col min="15873" max="15877" width="9.125" style="101" hidden="1" customWidth="1"/>
    <col min="15878" max="16120" width="9.125" style="101"/>
    <col min="16121" max="16121" width="30.125" style="101" customWidth="1"/>
    <col min="16122" max="16124" width="16.625" style="101" customWidth="1"/>
    <col min="16125" max="16125" width="30.125" style="101" customWidth="1"/>
    <col min="16126" max="16128" width="18" style="101" customWidth="1"/>
    <col min="16129" max="16133" width="9.125" style="101" hidden="1" customWidth="1"/>
    <col min="16134" max="16384" width="9.125" style="101"/>
  </cols>
  <sheetData>
    <row r="1" s="94" customFormat="1" ht="19.5" customHeight="1" spans="1:7">
      <c r="A1" s="42" t="s">
        <v>1448</v>
      </c>
      <c r="F1" s="102"/>
      <c r="G1" s="102"/>
    </row>
    <row r="2" s="95" customFormat="1" ht="22.5" spans="1:7">
      <c r="A2" s="103" t="s">
        <v>1449</v>
      </c>
      <c r="B2" s="103"/>
      <c r="C2" s="103"/>
      <c r="D2" s="103"/>
      <c r="E2" s="103"/>
      <c r="F2" s="103"/>
      <c r="G2" s="103"/>
    </row>
    <row r="3" s="96" customFormat="1" ht="19.5" customHeight="1" spans="1:7">
      <c r="A3" s="104"/>
      <c r="F3" s="105" t="s">
        <v>24</v>
      </c>
      <c r="G3" s="105"/>
    </row>
    <row r="4" s="96" customFormat="1" ht="31" customHeight="1" spans="1:7">
      <c r="A4" s="106" t="s">
        <v>1450</v>
      </c>
      <c r="B4" s="107"/>
      <c r="C4" s="108" t="s">
        <v>26</v>
      </c>
      <c r="D4" s="109" t="s">
        <v>27</v>
      </c>
      <c r="E4" s="110" t="s">
        <v>28</v>
      </c>
      <c r="F4" s="111"/>
      <c r="G4" s="112"/>
    </row>
    <row r="5" s="96" customFormat="1" ht="38.25" customHeight="1" spans="1:7">
      <c r="A5" s="113"/>
      <c r="B5" s="114"/>
      <c r="C5" s="115"/>
      <c r="D5" s="116"/>
      <c r="E5" s="117" t="s">
        <v>31</v>
      </c>
      <c r="F5" s="75" t="s">
        <v>32</v>
      </c>
      <c r="G5" s="75" t="s">
        <v>33</v>
      </c>
    </row>
    <row r="6" s="96" customFormat="1" ht="19.5" customHeight="1" spans="1:7">
      <c r="A6" s="118" t="s">
        <v>1451</v>
      </c>
      <c r="B6" s="119"/>
      <c r="C6" s="120">
        <v>15</v>
      </c>
      <c r="D6" s="121"/>
      <c r="E6" s="121">
        <v>11</v>
      </c>
      <c r="F6" s="76">
        <f t="shared" ref="F6:F11" si="0">(E6/C6)</f>
        <v>0.733333333333333</v>
      </c>
      <c r="G6" s="76" t="e">
        <f t="shared" ref="G6:G11" si="1">(E6/D6)</f>
        <v>#DIV/0!</v>
      </c>
    </row>
    <row r="7" s="96" customFormat="1" ht="19.5" customHeight="1" spans="1:7">
      <c r="A7" s="122" t="s">
        <v>1452</v>
      </c>
      <c r="B7" s="123" t="s">
        <v>1276</v>
      </c>
      <c r="C7" s="124">
        <f>C8+C9</f>
        <v>69</v>
      </c>
      <c r="D7" s="124">
        <f>D8+D9</f>
        <v>39.7</v>
      </c>
      <c r="E7" s="124">
        <f>E8+E9</f>
        <v>29</v>
      </c>
      <c r="F7" s="76">
        <f t="shared" si="0"/>
        <v>0.420289855072464</v>
      </c>
      <c r="G7" s="76">
        <f t="shared" si="1"/>
        <v>0.730478589420655</v>
      </c>
    </row>
    <row r="8" s="96" customFormat="1" ht="19.5" customHeight="1" spans="1:7">
      <c r="A8" s="122"/>
      <c r="B8" s="123" t="s">
        <v>1453</v>
      </c>
      <c r="C8" s="125">
        <v>40</v>
      </c>
      <c r="D8" s="121">
        <v>18.8</v>
      </c>
      <c r="E8" s="126"/>
      <c r="F8" s="76">
        <f t="shared" si="0"/>
        <v>0</v>
      </c>
      <c r="G8" s="76">
        <f t="shared" si="1"/>
        <v>0</v>
      </c>
    </row>
    <row r="9" s="96" customFormat="1" ht="19.5" customHeight="1" spans="1:7">
      <c r="A9" s="122"/>
      <c r="B9" s="123" t="s">
        <v>1454</v>
      </c>
      <c r="C9" s="125">
        <v>29</v>
      </c>
      <c r="D9" s="121">
        <v>20.9</v>
      </c>
      <c r="E9" s="121">
        <v>29</v>
      </c>
      <c r="F9" s="76">
        <f t="shared" si="0"/>
        <v>1</v>
      </c>
      <c r="G9" s="76">
        <f t="shared" si="1"/>
        <v>1.38755980861244</v>
      </c>
    </row>
    <row r="10" s="96" customFormat="1" ht="19.5" customHeight="1" spans="1:7">
      <c r="A10" s="118" t="s">
        <v>1186</v>
      </c>
      <c r="B10" s="119"/>
      <c r="C10" s="120">
        <v>29</v>
      </c>
      <c r="D10" s="121">
        <v>16.9</v>
      </c>
      <c r="E10" s="121">
        <v>29</v>
      </c>
      <c r="F10" s="76">
        <f t="shared" si="0"/>
        <v>1</v>
      </c>
      <c r="G10" s="76">
        <f t="shared" si="1"/>
        <v>1.71597633136095</v>
      </c>
    </row>
    <row r="11" s="97" customFormat="1" ht="19.5" customHeight="1" spans="1:7">
      <c r="A11" s="127" t="s">
        <v>1163</v>
      </c>
      <c r="B11" s="128"/>
      <c r="C11" s="129">
        <f>C10+C7+C6</f>
        <v>113</v>
      </c>
      <c r="D11" s="129">
        <f>D10+D7+D6</f>
        <v>56.6</v>
      </c>
      <c r="E11" s="129">
        <f>E10+E7+E6</f>
        <v>69</v>
      </c>
      <c r="F11" s="76">
        <f t="shared" si="0"/>
        <v>0.610619469026549</v>
      </c>
      <c r="G11" s="76">
        <f t="shared" si="1"/>
        <v>1.21908127208481</v>
      </c>
    </row>
    <row r="12" s="98" customFormat="1" ht="18.75" customHeight="1" spans="1:7">
      <c r="A12" s="99"/>
      <c r="F12" s="100"/>
      <c r="G12" s="100"/>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3"/>
  <sheetViews>
    <sheetView showGridLines="0" showZeros="0" workbookViewId="0">
      <pane ySplit="5" topLeftCell="A199" activePane="bottomLeft" state="frozen"/>
      <selection/>
      <selection pane="bottomLeft" activeCell="G70" sqref="G70"/>
    </sheetView>
  </sheetViews>
  <sheetFormatPr defaultColWidth="9" defaultRowHeight="13.5"/>
  <cols>
    <col min="1" max="1" width="64.125" style="37" customWidth="1"/>
    <col min="2" max="6" width="6.8" style="37" customWidth="1"/>
    <col min="7" max="7" width="64.125" style="37" customWidth="1"/>
    <col min="8" max="12" width="7.21666666666667" style="37" customWidth="1"/>
    <col min="13" max="16384" width="9" style="37"/>
  </cols>
  <sheetData>
    <row r="1" s="37" customFormat="1" ht="14.25" spans="1:6">
      <c r="A1" s="42" t="s">
        <v>1455</v>
      </c>
      <c r="B1" s="72"/>
      <c r="C1" s="72"/>
      <c r="D1" s="72"/>
      <c r="E1" s="72"/>
      <c r="F1" s="72"/>
    </row>
    <row r="2" s="38" customFormat="1" ht="22.5" spans="1:12">
      <c r="A2" s="33" t="s">
        <v>1456</v>
      </c>
      <c r="B2" s="33"/>
      <c r="C2" s="33"/>
      <c r="D2" s="33"/>
      <c r="E2" s="33"/>
      <c r="F2" s="33"/>
      <c r="G2" s="33"/>
      <c r="H2" s="33"/>
      <c r="I2" s="33"/>
      <c r="J2" s="33"/>
      <c r="K2" s="33"/>
      <c r="L2" s="33"/>
    </row>
    <row r="3" s="37" customFormat="1" ht="14.25" customHeight="1" spans="12:12">
      <c r="L3" s="79" t="s">
        <v>24</v>
      </c>
    </row>
    <row r="4" s="37" customFormat="1" ht="28" customHeight="1" spans="1:12">
      <c r="A4" s="73" t="s">
        <v>1048</v>
      </c>
      <c r="B4" s="73"/>
      <c r="C4" s="73"/>
      <c r="D4" s="73"/>
      <c r="E4" s="73"/>
      <c r="F4" s="73"/>
      <c r="G4" s="73" t="s">
        <v>1049</v>
      </c>
      <c r="H4" s="73"/>
      <c r="I4" s="73"/>
      <c r="J4" s="73"/>
      <c r="K4" s="73"/>
      <c r="L4" s="73"/>
    </row>
    <row r="5" s="40" customFormat="1" ht="19.5" customHeight="1" spans="1:13">
      <c r="A5" s="74" t="s">
        <v>25</v>
      </c>
      <c r="B5" s="74" t="s">
        <v>26</v>
      </c>
      <c r="C5" s="74" t="s">
        <v>27</v>
      </c>
      <c r="D5" s="74" t="s">
        <v>28</v>
      </c>
      <c r="E5" s="74"/>
      <c r="F5" s="74"/>
      <c r="G5" s="74" t="s">
        <v>25</v>
      </c>
      <c r="H5" s="74" t="s">
        <v>26</v>
      </c>
      <c r="I5" s="74" t="s">
        <v>27</v>
      </c>
      <c r="J5" s="74" t="s">
        <v>28</v>
      </c>
      <c r="K5" s="74"/>
      <c r="L5" s="74"/>
      <c r="M5" s="80" t="s">
        <v>1272</v>
      </c>
    </row>
    <row r="6" s="40" customFormat="1" ht="60" customHeight="1" spans="1:13">
      <c r="A6" s="74"/>
      <c r="B6" s="74"/>
      <c r="C6" s="74"/>
      <c r="D6" s="74" t="s">
        <v>31</v>
      </c>
      <c r="E6" s="75" t="s">
        <v>32</v>
      </c>
      <c r="F6" s="75" t="s">
        <v>33</v>
      </c>
      <c r="G6" s="74"/>
      <c r="H6" s="74"/>
      <c r="I6" s="74"/>
      <c r="J6" s="74" t="s">
        <v>31</v>
      </c>
      <c r="K6" s="75" t="s">
        <v>32</v>
      </c>
      <c r="L6" s="75" t="s">
        <v>33</v>
      </c>
      <c r="M6" s="80"/>
    </row>
    <row r="7" s="37" customFormat="1" ht="17" customHeight="1" spans="1:12">
      <c r="A7" s="59" t="s">
        <v>1457</v>
      </c>
      <c r="B7" s="59"/>
      <c r="C7" s="59"/>
      <c r="D7" s="59"/>
      <c r="E7" s="76" t="e">
        <f>(D7/B7)</f>
        <v>#DIV/0!</v>
      </c>
      <c r="F7" s="76" t="e">
        <f>(D7/C7)</f>
        <v>#DIV/0!</v>
      </c>
      <c r="G7" s="59" t="s">
        <v>1458</v>
      </c>
      <c r="H7" s="64">
        <f>SUM(H8,H14,H20)</f>
        <v>0</v>
      </c>
      <c r="I7" s="64">
        <f>SUM(I8,I14,I20)</f>
        <v>0</v>
      </c>
      <c r="J7" s="64">
        <f>SUM(J8,J14,J20)</f>
        <v>0</v>
      </c>
      <c r="K7" s="76" t="e">
        <f>(J7/H7)</f>
        <v>#DIV/0!</v>
      </c>
      <c r="L7" s="76" t="e">
        <f>(J7/I7)</f>
        <v>#DIV/0!</v>
      </c>
    </row>
    <row r="8" s="37" customFormat="1" ht="17" customHeight="1" spans="1:12">
      <c r="A8" s="59" t="s">
        <v>1459</v>
      </c>
      <c r="B8" s="59"/>
      <c r="C8" s="59"/>
      <c r="D8" s="59"/>
      <c r="E8" s="76" t="e">
        <f t="shared" ref="E8:E52" si="0">(D8/B8)</f>
        <v>#DIV/0!</v>
      </c>
      <c r="F8" s="76" t="e">
        <f t="shared" ref="F8:F52" si="1">(D8/C8)</f>
        <v>#DIV/0!</v>
      </c>
      <c r="G8" s="56" t="s">
        <v>1460</v>
      </c>
      <c r="H8" s="64">
        <f>SUM(H9:H13)</f>
        <v>0</v>
      </c>
      <c r="I8" s="64">
        <f>SUM(I9:I13)</f>
        <v>0</v>
      </c>
      <c r="J8" s="64">
        <f>SUM(J9:J13)</f>
        <v>0</v>
      </c>
      <c r="K8" s="76" t="e">
        <f t="shared" ref="K8:K71" si="2">(J8/H8)</f>
        <v>#DIV/0!</v>
      </c>
      <c r="L8" s="76" t="e">
        <f t="shared" ref="L8:L71" si="3">(J8/I8)</f>
        <v>#DIV/0!</v>
      </c>
    </row>
    <row r="9" s="37" customFormat="1" ht="17" customHeight="1" spans="1:12">
      <c r="A9" s="59" t="s">
        <v>1461</v>
      </c>
      <c r="B9" s="59"/>
      <c r="C9" s="59"/>
      <c r="D9" s="59"/>
      <c r="E9" s="76" t="e">
        <f t="shared" si="0"/>
        <v>#DIV/0!</v>
      </c>
      <c r="F9" s="76" t="e">
        <f t="shared" si="1"/>
        <v>#DIV/0!</v>
      </c>
      <c r="G9" s="56" t="s">
        <v>1462</v>
      </c>
      <c r="H9" s="64"/>
      <c r="I9" s="64"/>
      <c r="J9" s="64"/>
      <c r="K9" s="76" t="e">
        <f t="shared" si="2"/>
        <v>#DIV/0!</v>
      </c>
      <c r="L9" s="76" t="e">
        <f t="shared" si="3"/>
        <v>#DIV/0!</v>
      </c>
    </row>
    <row r="10" s="37" customFormat="1" ht="17" customHeight="1" spans="1:12">
      <c r="A10" s="59" t="s">
        <v>1463</v>
      </c>
      <c r="B10" s="59"/>
      <c r="C10" s="59"/>
      <c r="D10" s="59"/>
      <c r="E10" s="76" t="e">
        <f t="shared" si="0"/>
        <v>#DIV/0!</v>
      </c>
      <c r="F10" s="76" t="e">
        <f t="shared" si="1"/>
        <v>#DIV/0!</v>
      </c>
      <c r="G10" s="56" t="s">
        <v>1464</v>
      </c>
      <c r="H10" s="64"/>
      <c r="I10" s="64"/>
      <c r="J10" s="64"/>
      <c r="K10" s="76" t="e">
        <f t="shared" si="2"/>
        <v>#DIV/0!</v>
      </c>
      <c r="L10" s="76" t="e">
        <f t="shared" si="3"/>
        <v>#DIV/0!</v>
      </c>
    </row>
    <row r="11" s="37" customFormat="1" ht="17" customHeight="1" spans="1:12">
      <c r="A11" s="59" t="s">
        <v>1465</v>
      </c>
      <c r="B11" s="59"/>
      <c r="C11" s="59"/>
      <c r="D11" s="59"/>
      <c r="E11" s="76" t="e">
        <f t="shared" si="0"/>
        <v>#DIV/0!</v>
      </c>
      <c r="F11" s="76" t="e">
        <f t="shared" si="1"/>
        <v>#DIV/0!</v>
      </c>
      <c r="G11" s="56" t="s">
        <v>1466</v>
      </c>
      <c r="H11" s="64"/>
      <c r="I11" s="64"/>
      <c r="J11" s="64"/>
      <c r="K11" s="76" t="e">
        <f t="shared" si="2"/>
        <v>#DIV/0!</v>
      </c>
      <c r="L11" s="76" t="e">
        <f t="shared" si="3"/>
        <v>#DIV/0!</v>
      </c>
    </row>
    <row r="12" s="37" customFormat="1" ht="17" customHeight="1" spans="1:12">
      <c r="A12" s="59" t="s">
        <v>1467</v>
      </c>
      <c r="B12" s="64">
        <f>SUM(B13:B17)</f>
        <v>0</v>
      </c>
      <c r="C12" s="64">
        <f>SUM(C13:C17)</f>
        <v>0</v>
      </c>
      <c r="D12" s="64">
        <f>SUM(D13:D17)</f>
        <v>0</v>
      </c>
      <c r="E12" s="76" t="e">
        <f t="shared" si="0"/>
        <v>#DIV/0!</v>
      </c>
      <c r="F12" s="76" t="e">
        <f t="shared" si="1"/>
        <v>#DIV/0!</v>
      </c>
      <c r="G12" s="56" t="s">
        <v>1468</v>
      </c>
      <c r="H12" s="64"/>
      <c r="I12" s="64"/>
      <c r="J12" s="64"/>
      <c r="K12" s="76" t="e">
        <f t="shared" si="2"/>
        <v>#DIV/0!</v>
      </c>
      <c r="L12" s="76" t="e">
        <f t="shared" si="3"/>
        <v>#DIV/0!</v>
      </c>
    </row>
    <row r="13" s="37" customFormat="1" ht="17" customHeight="1" spans="1:12">
      <c r="A13" s="64" t="s">
        <v>1469</v>
      </c>
      <c r="B13" s="64"/>
      <c r="C13" s="64"/>
      <c r="D13" s="64"/>
      <c r="E13" s="76" t="e">
        <f t="shared" si="0"/>
        <v>#DIV/0!</v>
      </c>
      <c r="F13" s="76" t="e">
        <f t="shared" si="1"/>
        <v>#DIV/0!</v>
      </c>
      <c r="G13" s="56" t="s">
        <v>1470</v>
      </c>
      <c r="H13" s="64"/>
      <c r="I13" s="64"/>
      <c r="J13" s="64"/>
      <c r="K13" s="76" t="e">
        <f t="shared" si="2"/>
        <v>#DIV/0!</v>
      </c>
      <c r="L13" s="76" t="e">
        <f t="shared" si="3"/>
        <v>#DIV/0!</v>
      </c>
    </row>
    <row r="14" s="37" customFormat="1" ht="17" customHeight="1" spans="1:12">
      <c r="A14" s="64" t="s">
        <v>1471</v>
      </c>
      <c r="B14" s="64"/>
      <c r="C14" s="64"/>
      <c r="D14" s="64"/>
      <c r="E14" s="76" t="e">
        <f t="shared" si="0"/>
        <v>#DIV/0!</v>
      </c>
      <c r="F14" s="76" t="e">
        <f t="shared" si="1"/>
        <v>#DIV/0!</v>
      </c>
      <c r="G14" s="56" t="s">
        <v>1472</v>
      </c>
      <c r="H14" s="64">
        <f>SUM(H15:H19)</f>
        <v>0</v>
      </c>
      <c r="I14" s="64">
        <f>SUM(I15:I19)</f>
        <v>0</v>
      </c>
      <c r="J14" s="64">
        <f>SUM(J15:J19)</f>
        <v>0</v>
      </c>
      <c r="K14" s="76" t="e">
        <f t="shared" si="2"/>
        <v>#DIV/0!</v>
      </c>
      <c r="L14" s="76" t="e">
        <f t="shared" si="3"/>
        <v>#DIV/0!</v>
      </c>
    </row>
    <row r="15" s="37" customFormat="1" ht="17" customHeight="1" spans="1:12">
      <c r="A15" s="64" t="s">
        <v>1473</v>
      </c>
      <c r="B15" s="64"/>
      <c r="C15" s="64"/>
      <c r="D15" s="64"/>
      <c r="E15" s="76" t="e">
        <f t="shared" si="0"/>
        <v>#DIV/0!</v>
      </c>
      <c r="F15" s="76" t="e">
        <f t="shared" si="1"/>
        <v>#DIV/0!</v>
      </c>
      <c r="G15" s="56" t="s">
        <v>1474</v>
      </c>
      <c r="H15" s="64"/>
      <c r="I15" s="64"/>
      <c r="J15" s="64"/>
      <c r="K15" s="76" t="e">
        <f t="shared" si="2"/>
        <v>#DIV/0!</v>
      </c>
      <c r="L15" s="76" t="e">
        <f t="shared" si="3"/>
        <v>#DIV/0!</v>
      </c>
    </row>
    <row r="16" s="37" customFormat="1" ht="17" customHeight="1" spans="1:12">
      <c r="A16" s="64" t="s">
        <v>1475</v>
      </c>
      <c r="B16" s="64"/>
      <c r="C16" s="64"/>
      <c r="D16" s="64"/>
      <c r="E16" s="76" t="e">
        <f t="shared" si="0"/>
        <v>#DIV/0!</v>
      </c>
      <c r="F16" s="76" t="e">
        <f t="shared" si="1"/>
        <v>#DIV/0!</v>
      </c>
      <c r="G16" s="56" t="s">
        <v>1476</v>
      </c>
      <c r="H16" s="64"/>
      <c r="I16" s="64"/>
      <c r="J16" s="64"/>
      <c r="K16" s="76" t="e">
        <f t="shared" si="2"/>
        <v>#DIV/0!</v>
      </c>
      <c r="L16" s="76" t="e">
        <f t="shared" si="3"/>
        <v>#DIV/0!</v>
      </c>
    </row>
    <row r="17" s="37" customFormat="1" ht="17" customHeight="1" spans="1:12">
      <c r="A17" s="64" t="s">
        <v>1477</v>
      </c>
      <c r="B17" s="59"/>
      <c r="C17" s="59"/>
      <c r="D17" s="59"/>
      <c r="E17" s="76" t="e">
        <f t="shared" si="0"/>
        <v>#DIV/0!</v>
      </c>
      <c r="F17" s="76" t="e">
        <f t="shared" si="1"/>
        <v>#DIV/0!</v>
      </c>
      <c r="G17" s="56" t="s">
        <v>1478</v>
      </c>
      <c r="H17" s="64"/>
      <c r="I17" s="64"/>
      <c r="J17" s="64"/>
      <c r="K17" s="76" t="e">
        <f t="shared" si="2"/>
        <v>#DIV/0!</v>
      </c>
      <c r="L17" s="76" t="e">
        <f t="shared" si="3"/>
        <v>#DIV/0!</v>
      </c>
    </row>
    <row r="18" s="37" customFormat="1" ht="17" customHeight="1" spans="1:12">
      <c r="A18" s="59" t="s">
        <v>1479</v>
      </c>
      <c r="B18" s="59"/>
      <c r="C18" s="59"/>
      <c r="D18" s="59"/>
      <c r="E18" s="76" t="e">
        <f t="shared" si="0"/>
        <v>#DIV/0!</v>
      </c>
      <c r="F18" s="76" t="e">
        <f t="shared" si="1"/>
        <v>#DIV/0!</v>
      </c>
      <c r="G18" s="56" t="s">
        <v>1480</v>
      </c>
      <c r="H18" s="64"/>
      <c r="I18" s="64"/>
      <c r="J18" s="64"/>
      <c r="K18" s="76" t="e">
        <f t="shared" si="2"/>
        <v>#DIV/0!</v>
      </c>
      <c r="L18" s="76" t="e">
        <f t="shared" si="3"/>
        <v>#DIV/0!</v>
      </c>
    </row>
    <row r="19" s="37" customFormat="1" ht="17" customHeight="1" spans="1:12">
      <c r="A19" s="59" t="s">
        <v>1481</v>
      </c>
      <c r="B19" s="59">
        <f>SUM(B20:B21)</f>
        <v>0</v>
      </c>
      <c r="C19" s="59">
        <f>SUM(C20:C21)</f>
        <v>0</v>
      </c>
      <c r="D19" s="59">
        <f>SUM(D20:D21)</f>
        <v>0</v>
      </c>
      <c r="E19" s="76" t="e">
        <f t="shared" si="0"/>
        <v>#DIV/0!</v>
      </c>
      <c r="F19" s="76" t="e">
        <f t="shared" si="1"/>
        <v>#DIV/0!</v>
      </c>
      <c r="G19" s="56" t="s">
        <v>1482</v>
      </c>
      <c r="H19" s="64"/>
      <c r="I19" s="64"/>
      <c r="J19" s="64"/>
      <c r="K19" s="76" t="e">
        <f t="shared" si="2"/>
        <v>#DIV/0!</v>
      </c>
      <c r="L19" s="76" t="e">
        <f t="shared" si="3"/>
        <v>#DIV/0!</v>
      </c>
    </row>
    <row r="20" s="37" customFormat="1" ht="17" customHeight="1" spans="1:12">
      <c r="A20" s="64" t="s">
        <v>1483</v>
      </c>
      <c r="B20" s="64"/>
      <c r="C20" s="64"/>
      <c r="D20" s="64"/>
      <c r="E20" s="76" t="e">
        <f t="shared" si="0"/>
        <v>#DIV/0!</v>
      </c>
      <c r="F20" s="76" t="e">
        <f t="shared" si="1"/>
        <v>#DIV/0!</v>
      </c>
      <c r="G20" s="56" t="s">
        <v>1484</v>
      </c>
      <c r="H20" s="64">
        <f>SUM(H21:H22)</f>
        <v>0</v>
      </c>
      <c r="I20" s="64">
        <f>SUM(I21:I22)</f>
        <v>0</v>
      </c>
      <c r="J20" s="64">
        <f>SUM(J21:J22)</f>
        <v>0</v>
      </c>
      <c r="K20" s="76" t="e">
        <f t="shared" si="2"/>
        <v>#DIV/0!</v>
      </c>
      <c r="L20" s="76" t="e">
        <f t="shared" si="3"/>
        <v>#DIV/0!</v>
      </c>
    </row>
    <row r="21" s="37" customFormat="1" ht="17" customHeight="1" spans="1:12">
      <c r="A21" s="64" t="s">
        <v>1485</v>
      </c>
      <c r="B21" s="64"/>
      <c r="C21" s="64"/>
      <c r="D21" s="64"/>
      <c r="E21" s="76" t="e">
        <f t="shared" si="0"/>
        <v>#DIV/0!</v>
      </c>
      <c r="F21" s="76" t="e">
        <f t="shared" si="1"/>
        <v>#DIV/0!</v>
      </c>
      <c r="G21" s="61" t="s">
        <v>1486</v>
      </c>
      <c r="H21" s="64"/>
      <c r="I21" s="64"/>
      <c r="J21" s="64"/>
      <c r="K21" s="76" t="e">
        <f t="shared" si="2"/>
        <v>#DIV/0!</v>
      </c>
      <c r="L21" s="76" t="e">
        <f t="shared" si="3"/>
        <v>#DIV/0!</v>
      </c>
    </row>
    <row r="22" s="37" customFormat="1" ht="17" customHeight="1" spans="1:12">
      <c r="A22" s="59" t="s">
        <v>1487</v>
      </c>
      <c r="B22" s="59"/>
      <c r="C22" s="59">
        <v>157</v>
      </c>
      <c r="D22" s="59">
        <v>160</v>
      </c>
      <c r="E22" s="76" t="e">
        <f t="shared" si="0"/>
        <v>#DIV/0!</v>
      </c>
      <c r="F22" s="76">
        <f t="shared" si="1"/>
        <v>1.01910828025478</v>
      </c>
      <c r="G22" s="61" t="s">
        <v>1488</v>
      </c>
      <c r="H22" s="64"/>
      <c r="I22" s="64"/>
      <c r="J22" s="64"/>
      <c r="K22" s="76" t="e">
        <f t="shared" si="2"/>
        <v>#DIV/0!</v>
      </c>
      <c r="L22" s="76" t="e">
        <f t="shared" si="3"/>
        <v>#DIV/0!</v>
      </c>
    </row>
    <row r="23" s="37" customFormat="1" ht="17" customHeight="1" spans="1:12">
      <c r="A23" s="59" t="s">
        <v>1489</v>
      </c>
      <c r="B23" s="59"/>
      <c r="C23" s="59"/>
      <c r="D23" s="59"/>
      <c r="E23" s="76" t="e">
        <f t="shared" si="0"/>
        <v>#DIV/0!</v>
      </c>
      <c r="F23" s="76" t="e">
        <f t="shared" si="1"/>
        <v>#DIV/0!</v>
      </c>
      <c r="G23" s="59" t="s">
        <v>1490</v>
      </c>
      <c r="H23" s="64">
        <f>SUM(H24,H28,H32)</f>
        <v>0</v>
      </c>
      <c r="I23" s="64">
        <f>SUM(I24,I28,I32)</f>
        <v>0</v>
      </c>
      <c r="J23" s="64">
        <f>SUM(J24,J28,J32)</f>
        <v>0</v>
      </c>
      <c r="K23" s="76" t="e">
        <f t="shared" si="2"/>
        <v>#DIV/0!</v>
      </c>
      <c r="L23" s="76" t="e">
        <f t="shared" si="3"/>
        <v>#DIV/0!</v>
      </c>
    </row>
    <row r="24" s="37" customFormat="1" ht="17" customHeight="1" spans="1:12">
      <c r="A24" s="59" t="s">
        <v>1491</v>
      </c>
      <c r="B24" s="59"/>
      <c r="C24" s="59"/>
      <c r="D24" s="59"/>
      <c r="E24" s="76" t="e">
        <f t="shared" si="0"/>
        <v>#DIV/0!</v>
      </c>
      <c r="F24" s="76" t="e">
        <f t="shared" si="1"/>
        <v>#DIV/0!</v>
      </c>
      <c r="G24" s="56" t="s">
        <v>1492</v>
      </c>
      <c r="H24" s="64">
        <f>SUM(H25:H27)</f>
        <v>0</v>
      </c>
      <c r="I24" s="64">
        <f>SUM(I25:I27)</f>
        <v>0</v>
      </c>
      <c r="J24" s="64">
        <f>SUM(J25:J27)</f>
        <v>0</v>
      </c>
      <c r="K24" s="76" t="e">
        <f t="shared" si="2"/>
        <v>#DIV/0!</v>
      </c>
      <c r="L24" s="76" t="e">
        <f t="shared" si="3"/>
        <v>#DIV/0!</v>
      </c>
    </row>
    <row r="25" s="37" customFormat="1" ht="17" customHeight="1" spans="1:12">
      <c r="A25" s="59" t="s">
        <v>1493</v>
      </c>
      <c r="B25" s="59"/>
      <c r="C25" s="59"/>
      <c r="D25" s="59"/>
      <c r="E25" s="76" t="e">
        <f t="shared" si="0"/>
        <v>#DIV/0!</v>
      </c>
      <c r="F25" s="76" t="e">
        <f t="shared" si="1"/>
        <v>#DIV/0!</v>
      </c>
      <c r="G25" s="56" t="s">
        <v>1494</v>
      </c>
      <c r="H25" s="64"/>
      <c r="I25" s="64"/>
      <c r="J25" s="64"/>
      <c r="K25" s="76" t="e">
        <f t="shared" si="2"/>
        <v>#DIV/0!</v>
      </c>
      <c r="L25" s="76" t="e">
        <f t="shared" si="3"/>
        <v>#DIV/0!</v>
      </c>
    </row>
    <row r="26" s="37" customFormat="1" ht="17" customHeight="1" spans="1:12">
      <c r="A26" s="59" t="s">
        <v>1495</v>
      </c>
      <c r="B26" s="59"/>
      <c r="C26" s="59"/>
      <c r="D26" s="59"/>
      <c r="E26" s="76" t="e">
        <f t="shared" si="0"/>
        <v>#DIV/0!</v>
      </c>
      <c r="F26" s="76" t="e">
        <f t="shared" si="1"/>
        <v>#DIV/0!</v>
      </c>
      <c r="G26" s="56" t="s">
        <v>1496</v>
      </c>
      <c r="H26" s="64"/>
      <c r="I26" s="64"/>
      <c r="J26" s="64"/>
      <c r="K26" s="76" t="e">
        <f t="shared" si="2"/>
        <v>#DIV/0!</v>
      </c>
      <c r="L26" s="76" t="e">
        <f t="shared" si="3"/>
        <v>#DIV/0!</v>
      </c>
    </row>
    <row r="27" s="37" customFormat="1" ht="17" customHeight="1" spans="1:12">
      <c r="A27" s="59" t="s">
        <v>1497</v>
      </c>
      <c r="B27" s="59">
        <f>SUM(B28:B32)</f>
        <v>0</v>
      </c>
      <c r="C27" s="59">
        <f>SUM(C28:C32)</f>
        <v>0</v>
      </c>
      <c r="D27" s="59">
        <f>SUM(D28:D32)</f>
        <v>0</v>
      </c>
      <c r="E27" s="76" t="e">
        <f t="shared" si="0"/>
        <v>#DIV/0!</v>
      </c>
      <c r="F27" s="76" t="e">
        <f t="shared" si="1"/>
        <v>#DIV/0!</v>
      </c>
      <c r="G27" s="56" t="s">
        <v>1498</v>
      </c>
      <c r="H27" s="64"/>
      <c r="I27" s="64"/>
      <c r="J27" s="64"/>
      <c r="K27" s="76" t="e">
        <f t="shared" si="2"/>
        <v>#DIV/0!</v>
      </c>
      <c r="L27" s="76" t="e">
        <f t="shared" si="3"/>
        <v>#DIV/0!</v>
      </c>
    </row>
    <row r="28" s="37" customFormat="1" ht="17" customHeight="1" spans="1:12">
      <c r="A28" s="64" t="s">
        <v>1499</v>
      </c>
      <c r="B28" s="64"/>
      <c r="C28" s="64"/>
      <c r="D28" s="64"/>
      <c r="E28" s="76" t="e">
        <f t="shared" si="0"/>
        <v>#DIV/0!</v>
      </c>
      <c r="F28" s="76" t="e">
        <f t="shared" si="1"/>
        <v>#DIV/0!</v>
      </c>
      <c r="G28" s="56" t="s">
        <v>1500</v>
      </c>
      <c r="H28" s="64">
        <f>SUM(H29:H31)</f>
        <v>0</v>
      </c>
      <c r="I28" s="64">
        <f>SUM(I29:I31)</f>
        <v>0</v>
      </c>
      <c r="J28" s="64">
        <f>SUM(J29:J31)</f>
        <v>0</v>
      </c>
      <c r="K28" s="76" t="e">
        <f t="shared" si="2"/>
        <v>#DIV/0!</v>
      </c>
      <c r="L28" s="76" t="e">
        <f t="shared" si="3"/>
        <v>#DIV/0!</v>
      </c>
    </row>
    <row r="29" s="37" customFormat="1" ht="17" customHeight="1" spans="1:12">
      <c r="A29" s="64" t="s">
        <v>1501</v>
      </c>
      <c r="B29" s="64"/>
      <c r="C29" s="64"/>
      <c r="D29" s="64"/>
      <c r="E29" s="76" t="e">
        <f t="shared" si="0"/>
        <v>#DIV/0!</v>
      </c>
      <c r="F29" s="76" t="e">
        <f t="shared" si="1"/>
        <v>#DIV/0!</v>
      </c>
      <c r="G29" s="56" t="s">
        <v>1494</v>
      </c>
      <c r="H29" s="64"/>
      <c r="I29" s="64"/>
      <c r="J29" s="64"/>
      <c r="K29" s="76" t="e">
        <f t="shared" si="2"/>
        <v>#DIV/0!</v>
      </c>
      <c r="L29" s="76" t="e">
        <f t="shared" si="3"/>
        <v>#DIV/0!</v>
      </c>
    </row>
    <row r="30" s="37" customFormat="1" ht="17" customHeight="1" spans="1:12">
      <c r="A30" s="64" t="s">
        <v>1502</v>
      </c>
      <c r="B30" s="64"/>
      <c r="C30" s="64"/>
      <c r="D30" s="64"/>
      <c r="E30" s="76" t="e">
        <f t="shared" si="0"/>
        <v>#DIV/0!</v>
      </c>
      <c r="F30" s="76" t="e">
        <f t="shared" si="1"/>
        <v>#DIV/0!</v>
      </c>
      <c r="G30" s="56" t="s">
        <v>1496</v>
      </c>
      <c r="H30" s="64"/>
      <c r="I30" s="64"/>
      <c r="J30" s="64"/>
      <c r="K30" s="76" t="e">
        <f t="shared" si="2"/>
        <v>#DIV/0!</v>
      </c>
      <c r="L30" s="76" t="e">
        <f t="shared" si="3"/>
        <v>#DIV/0!</v>
      </c>
    </row>
    <row r="31" s="37" customFormat="1" ht="17" customHeight="1" spans="1:12">
      <c r="A31" s="64" t="s">
        <v>1503</v>
      </c>
      <c r="B31" s="64"/>
      <c r="C31" s="64"/>
      <c r="D31" s="64"/>
      <c r="E31" s="76" t="e">
        <f t="shared" si="0"/>
        <v>#DIV/0!</v>
      </c>
      <c r="F31" s="76" t="e">
        <f t="shared" si="1"/>
        <v>#DIV/0!</v>
      </c>
      <c r="G31" s="60" t="s">
        <v>1504</v>
      </c>
      <c r="H31" s="64"/>
      <c r="I31" s="64"/>
      <c r="J31" s="64"/>
      <c r="K31" s="76" t="e">
        <f t="shared" si="2"/>
        <v>#DIV/0!</v>
      </c>
      <c r="L31" s="76" t="e">
        <f t="shared" si="3"/>
        <v>#DIV/0!</v>
      </c>
    </row>
    <row r="32" s="37" customFormat="1" ht="17" customHeight="1" spans="1:12">
      <c r="A32" s="64" t="s">
        <v>1505</v>
      </c>
      <c r="B32" s="64"/>
      <c r="C32" s="64"/>
      <c r="D32" s="64"/>
      <c r="E32" s="76" t="e">
        <f t="shared" si="0"/>
        <v>#DIV/0!</v>
      </c>
      <c r="F32" s="76" t="e">
        <f t="shared" si="1"/>
        <v>#DIV/0!</v>
      </c>
      <c r="G32" s="56" t="s">
        <v>1506</v>
      </c>
      <c r="H32" s="64">
        <f>SUM(H33:H34)</f>
        <v>0</v>
      </c>
      <c r="I32" s="64">
        <f>SUM(I33:I34)</f>
        <v>0</v>
      </c>
      <c r="J32" s="64">
        <f>SUM(J33:J34)</f>
        <v>0</v>
      </c>
      <c r="K32" s="76" t="e">
        <f t="shared" si="2"/>
        <v>#DIV/0!</v>
      </c>
      <c r="L32" s="76" t="e">
        <f t="shared" si="3"/>
        <v>#DIV/0!</v>
      </c>
    </row>
    <row r="33" s="37" customFormat="1" ht="17" customHeight="1" spans="1:12">
      <c r="A33" s="59" t="s">
        <v>1507</v>
      </c>
      <c r="B33" s="59"/>
      <c r="C33" s="59">
        <v>230</v>
      </c>
      <c r="D33" s="59">
        <v>240</v>
      </c>
      <c r="E33" s="76" t="e">
        <f t="shared" si="0"/>
        <v>#DIV/0!</v>
      </c>
      <c r="F33" s="76">
        <f t="shared" si="1"/>
        <v>1.04347826086957</v>
      </c>
      <c r="G33" s="61" t="s">
        <v>1496</v>
      </c>
      <c r="H33" s="64"/>
      <c r="I33" s="64"/>
      <c r="J33" s="64"/>
      <c r="K33" s="76" t="e">
        <f t="shared" si="2"/>
        <v>#DIV/0!</v>
      </c>
      <c r="L33" s="76" t="e">
        <f t="shared" si="3"/>
        <v>#DIV/0!</v>
      </c>
    </row>
    <row r="34" s="37" customFormat="1" ht="17" customHeight="1" spans="1:12">
      <c r="A34" s="64" t="s">
        <v>1508</v>
      </c>
      <c r="B34" s="64">
        <f>SUM(B35,B36,B37,B41,B42,B43,B44,B45,B46,B49,B50)</f>
        <v>0</v>
      </c>
      <c r="C34" s="64">
        <f>SUM(C35,C36,C37,C41,C42,C43,C44,C45,C46,C49,C50)</f>
        <v>0</v>
      </c>
      <c r="D34" s="64">
        <f>SUM(D35,D36,D37,D41,D42,D43,D44,D45,D46,D49,D50)</f>
        <v>0</v>
      </c>
      <c r="E34" s="76" t="e">
        <f t="shared" si="0"/>
        <v>#DIV/0!</v>
      </c>
      <c r="F34" s="76" t="e">
        <f t="shared" si="1"/>
        <v>#DIV/0!</v>
      </c>
      <c r="G34" s="61" t="s">
        <v>1509</v>
      </c>
      <c r="H34" s="64"/>
      <c r="I34" s="64"/>
      <c r="J34" s="64"/>
      <c r="K34" s="76" t="e">
        <f t="shared" si="2"/>
        <v>#DIV/0!</v>
      </c>
      <c r="L34" s="76" t="e">
        <f t="shared" si="3"/>
        <v>#DIV/0!</v>
      </c>
    </row>
    <row r="35" s="37" customFormat="1" ht="17" customHeight="1" spans="1:12">
      <c r="A35" s="77" t="s">
        <v>1510</v>
      </c>
      <c r="B35" s="64"/>
      <c r="C35" s="64"/>
      <c r="D35" s="64"/>
      <c r="E35" s="76" t="e">
        <f t="shared" si="0"/>
        <v>#DIV/0!</v>
      </c>
      <c r="F35" s="76" t="e">
        <f t="shared" si="1"/>
        <v>#DIV/0!</v>
      </c>
      <c r="G35" s="59" t="s">
        <v>1511</v>
      </c>
      <c r="H35" s="64">
        <f>SUM(H36,H41)</f>
        <v>0</v>
      </c>
      <c r="I35" s="64">
        <f>SUM(I36,I41)</f>
        <v>0</v>
      </c>
      <c r="J35" s="64">
        <f>SUM(J36,J41)</f>
        <v>0</v>
      </c>
      <c r="K35" s="76" t="e">
        <f t="shared" si="2"/>
        <v>#DIV/0!</v>
      </c>
      <c r="L35" s="76" t="e">
        <f t="shared" si="3"/>
        <v>#DIV/0!</v>
      </c>
    </row>
    <row r="36" s="37" customFormat="1" ht="17" customHeight="1" spans="1:12">
      <c r="A36" s="77" t="s">
        <v>1512</v>
      </c>
      <c r="B36" s="64"/>
      <c r="C36" s="64"/>
      <c r="D36" s="64"/>
      <c r="E36" s="76" t="e">
        <f t="shared" si="0"/>
        <v>#DIV/0!</v>
      </c>
      <c r="F36" s="76" t="e">
        <f t="shared" si="1"/>
        <v>#DIV/0!</v>
      </c>
      <c r="G36" s="59" t="s">
        <v>1513</v>
      </c>
      <c r="H36" s="64">
        <f>SUM(H37:H40)</f>
        <v>0</v>
      </c>
      <c r="I36" s="64">
        <f>SUM(I37:I40)</f>
        <v>0</v>
      </c>
      <c r="J36" s="64">
        <f>SUM(J37:J40)</f>
        <v>0</v>
      </c>
      <c r="K36" s="76" t="e">
        <f t="shared" si="2"/>
        <v>#DIV/0!</v>
      </c>
      <c r="L36" s="76" t="e">
        <f t="shared" si="3"/>
        <v>#DIV/0!</v>
      </c>
    </row>
    <row r="37" s="37" customFormat="1" ht="17" customHeight="1" spans="1:12">
      <c r="A37" s="77" t="s">
        <v>1514</v>
      </c>
      <c r="B37" s="64">
        <f>SUM(B38,B39,B40)</f>
        <v>0</v>
      </c>
      <c r="C37" s="64">
        <f>SUM(C38,C39,C40)</f>
        <v>0</v>
      </c>
      <c r="D37" s="64">
        <f>SUM(D38,D39,D40)</f>
        <v>0</v>
      </c>
      <c r="E37" s="76" t="e">
        <f t="shared" si="0"/>
        <v>#DIV/0!</v>
      </c>
      <c r="F37" s="76" t="e">
        <f t="shared" si="1"/>
        <v>#DIV/0!</v>
      </c>
      <c r="G37" s="59" t="s">
        <v>1515</v>
      </c>
      <c r="H37" s="64"/>
      <c r="I37" s="64"/>
      <c r="J37" s="64"/>
      <c r="K37" s="76" t="e">
        <f t="shared" si="2"/>
        <v>#DIV/0!</v>
      </c>
      <c r="L37" s="76" t="e">
        <f t="shared" si="3"/>
        <v>#DIV/0!</v>
      </c>
    </row>
    <row r="38" s="37" customFormat="1" ht="17" customHeight="1" spans="1:12">
      <c r="A38" s="77" t="s">
        <v>1516</v>
      </c>
      <c r="B38" s="64"/>
      <c r="C38" s="64"/>
      <c r="D38" s="64"/>
      <c r="E38" s="76" t="e">
        <f t="shared" si="0"/>
        <v>#DIV/0!</v>
      </c>
      <c r="F38" s="76" t="e">
        <f t="shared" si="1"/>
        <v>#DIV/0!</v>
      </c>
      <c r="G38" s="59" t="s">
        <v>1517</v>
      </c>
      <c r="H38" s="64"/>
      <c r="I38" s="64"/>
      <c r="J38" s="64"/>
      <c r="K38" s="76" t="e">
        <f t="shared" si="2"/>
        <v>#DIV/0!</v>
      </c>
      <c r="L38" s="76" t="e">
        <f t="shared" si="3"/>
        <v>#DIV/0!</v>
      </c>
    </row>
    <row r="39" s="37" customFormat="1" ht="17" customHeight="1" spans="1:12">
      <c r="A39" s="56" t="s">
        <v>1518</v>
      </c>
      <c r="B39" s="64"/>
      <c r="C39" s="64"/>
      <c r="D39" s="64"/>
      <c r="E39" s="76" t="e">
        <f t="shared" si="0"/>
        <v>#DIV/0!</v>
      </c>
      <c r="F39" s="76" t="e">
        <f t="shared" si="1"/>
        <v>#DIV/0!</v>
      </c>
      <c r="G39" s="59" t="s">
        <v>1519</v>
      </c>
      <c r="H39" s="64"/>
      <c r="I39" s="64"/>
      <c r="J39" s="64"/>
      <c r="K39" s="76" t="e">
        <f t="shared" si="2"/>
        <v>#DIV/0!</v>
      </c>
      <c r="L39" s="76" t="e">
        <f t="shared" si="3"/>
        <v>#DIV/0!</v>
      </c>
    </row>
    <row r="40" s="37" customFormat="1" ht="17" customHeight="1" spans="1:12">
      <c r="A40" s="56" t="s">
        <v>1520</v>
      </c>
      <c r="B40" s="64"/>
      <c r="C40" s="64"/>
      <c r="D40" s="64"/>
      <c r="E40" s="76" t="e">
        <f t="shared" si="0"/>
        <v>#DIV/0!</v>
      </c>
      <c r="F40" s="76" t="e">
        <f t="shared" si="1"/>
        <v>#DIV/0!</v>
      </c>
      <c r="G40" s="59" t="s">
        <v>1521</v>
      </c>
      <c r="H40" s="64"/>
      <c r="I40" s="64"/>
      <c r="J40" s="64"/>
      <c r="K40" s="76" t="e">
        <f t="shared" si="2"/>
        <v>#DIV/0!</v>
      </c>
      <c r="L40" s="76" t="e">
        <f t="shared" si="3"/>
        <v>#DIV/0!</v>
      </c>
    </row>
    <row r="41" s="37" customFormat="1" ht="17" customHeight="1" spans="1:12">
      <c r="A41" s="77" t="s">
        <v>1522</v>
      </c>
      <c r="B41" s="64"/>
      <c r="C41" s="64"/>
      <c r="D41" s="64"/>
      <c r="E41" s="76" t="e">
        <f t="shared" si="0"/>
        <v>#DIV/0!</v>
      </c>
      <c r="F41" s="76" t="e">
        <f t="shared" si="1"/>
        <v>#DIV/0!</v>
      </c>
      <c r="G41" s="59" t="s">
        <v>1523</v>
      </c>
      <c r="H41" s="64">
        <f>SUM(H42:H45)</f>
        <v>0</v>
      </c>
      <c r="I41" s="64">
        <f>SUM(I42:I45)</f>
        <v>0</v>
      </c>
      <c r="J41" s="64">
        <f>SUM(J42:J45)</f>
        <v>0</v>
      </c>
      <c r="K41" s="76" t="e">
        <f t="shared" si="2"/>
        <v>#DIV/0!</v>
      </c>
      <c r="L41" s="76" t="e">
        <f t="shared" si="3"/>
        <v>#DIV/0!</v>
      </c>
    </row>
    <row r="42" s="37" customFormat="1" ht="17" customHeight="1" spans="1:12">
      <c r="A42" s="77" t="s">
        <v>1524</v>
      </c>
      <c r="B42" s="64"/>
      <c r="C42" s="64"/>
      <c r="D42" s="64"/>
      <c r="E42" s="76" t="e">
        <f t="shared" si="0"/>
        <v>#DIV/0!</v>
      </c>
      <c r="F42" s="76" t="e">
        <f t="shared" si="1"/>
        <v>#DIV/0!</v>
      </c>
      <c r="G42" s="59" t="s">
        <v>1525</v>
      </c>
      <c r="H42" s="64"/>
      <c r="I42" s="64"/>
      <c r="J42" s="64"/>
      <c r="K42" s="76" t="e">
        <f t="shared" si="2"/>
        <v>#DIV/0!</v>
      </c>
      <c r="L42" s="76" t="e">
        <f t="shared" si="3"/>
        <v>#DIV/0!</v>
      </c>
    </row>
    <row r="43" s="37" customFormat="1" ht="17" customHeight="1" spans="1:12">
      <c r="A43" s="77" t="s">
        <v>1526</v>
      </c>
      <c r="B43" s="64"/>
      <c r="C43" s="64"/>
      <c r="D43" s="64"/>
      <c r="E43" s="76" t="e">
        <f t="shared" si="0"/>
        <v>#DIV/0!</v>
      </c>
      <c r="F43" s="76" t="e">
        <f t="shared" si="1"/>
        <v>#DIV/0!</v>
      </c>
      <c r="G43" s="59" t="s">
        <v>1527</v>
      </c>
      <c r="H43" s="64"/>
      <c r="I43" s="64"/>
      <c r="J43" s="64"/>
      <c r="K43" s="76" t="e">
        <f t="shared" si="2"/>
        <v>#DIV/0!</v>
      </c>
      <c r="L43" s="76" t="e">
        <f t="shared" si="3"/>
        <v>#DIV/0!</v>
      </c>
    </row>
    <row r="44" s="37" customFormat="1" ht="17" customHeight="1" spans="1:12">
      <c r="A44" s="77" t="s">
        <v>1528</v>
      </c>
      <c r="B44" s="64"/>
      <c r="C44" s="64"/>
      <c r="D44" s="64"/>
      <c r="E44" s="76" t="e">
        <f t="shared" si="0"/>
        <v>#DIV/0!</v>
      </c>
      <c r="F44" s="76" t="e">
        <f t="shared" si="1"/>
        <v>#DIV/0!</v>
      </c>
      <c r="G44" s="59" t="s">
        <v>1529</v>
      </c>
      <c r="H44" s="64"/>
      <c r="I44" s="64"/>
      <c r="J44" s="64"/>
      <c r="K44" s="76" t="e">
        <f t="shared" si="2"/>
        <v>#DIV/0!</v>
      </c>
      <c r="L44" s="76" t="e">
        <f t="shared" si="3"/>
        <v>#DIV/0!</v>
      </c>
    </row>
    <row r="45" s="37" customFormat="1" ht="17" customHeight="1" spans="1:12">
      <c r="A45" s="77" t="s">
        <v>1530</v>
      </c>
      <c r="B45" s="64"/>
      <c r="C45" s="64"/>
      <c r="D45" s="64"/>
      <c r="E45" s="76" t="e">
        <f t="shared" si="0"/>
        <v>#DIV/0!</v>
      </c>
      <c r="F45" s="76" t="e">
        <f t="shared" si="1"/>
        <v>#DIV/0!</v>
      </c>
      <c r="G45" s="59" t="s">
        <v>1531</v>
      </c>
      <c r="H45" s="64"/>
      <c r="I45" s="64"/>
      <c r="J45" s="64"/>
      <c r="K45" s="76" t="e">
        <f t="shared" si="2"/>
        <v>#DIV/0!</v>
      </c>
      <c r="L45" s="76" t="e">
        <f t="shared" si="3"/>
        <v>#DIV/0!</v>
      </c>
    </row>
    <row r="46" s="37" customFormat="1" ht="17" customHeight="1" spans="1:12">
      <c r="A46" s="77" t="s">
        <v>1532</v>
      </c>
      <c r="B46" s="64">
        <f>B47+B48</f>
        <v>0</v>
      </c>
      <c r="C46" s="64">
        <f>C47+C48</f>
        <v>0</v>
      </c>
      <c r="D46" s="64">
        <f>D47+D48</f>
        <v>0</v>
      </c>
      <c r="E46" s="76" t="e">
        <f t="shared" si="0"/>
        <v>#DIV/0!</v>
      </c>
      <c r="F46" s="76" t="e">
        <f t="shared" si="1"/>
        <v>#DIV/0!</v>
      </c>
      <c r="G46" s="59" t="s">
        <v>1533</v>
      </c>
      <c r="H46" s="64">
        <f>SUM(H47,H63,H67,H68,H74,H78,H82,H86,H92,H95)</f>
        <v>0</v>
      </c>
      <c r="I46" s="64">
        <f>SUM(I47,I63,I67,I68,I74,I78,I82,I86,I92,I95)</f>
        <v>4276</v>
      </c>
      <c r="J46" s="64">
        <f>SUM(J47,J63,J67,J68,J74,J78,J82,J86,J92,J95)</f>
        <v>400</v>
      </c>
      <c r="K46" s="76" t="e">
        <f t="shared" si="2"/>
        <v>#DIV/0!</v>
      </c>
      <c r="L46" s="76">
        <f t="shared" si="3"/>
        <v>0.0935453695042095</v>
      </c>
    </row>
    <row r="47" s="39" customFormat="1" ht="17" customHeight="1" spans="1:12">
      <c r="A47" s="64" t="s">
        <v>1534</v>
      </c>
      <c r="B47" s="78"/>
      <c r="C47" s="78"/>
      <c r="D47" s="78"/>
      <c r="E47" s="76" t="e">
        <f t="shared" si="0"/>
        <v>#DIV/0!</v>
      </c>
      <c r="F47" s="76" t="e">
        <f t="shared" si="1"/>
        <v>#DIV/0!</v>
      </c>
      <c r="G47" s="59" t="s">
        <v>1535</v>
      </c>
      <c r="H47" s="64">
        <f>SUM(H48:H62)</f>
        <v>0</v>
      </c>
      <c r="I47" s="64">
        <v>3889</v>
      </c>
      <c r="J47" s="64">
        <f>SUM(J48:J62)</f>
        <v>0</v>
      </c>
      <c r="K47" s="76" t="e">
        <f t="shared" si="2"/>
        <v>#DIV/0!</v>
      </c>
      <c r="L47" s="76">
        <f t="shared" si="3"/>
        <v>0</v>
      </c>
    </row>
    <row r="48" s="37" customFormat="1" ht="17" customHeight="1" spans="1:12">
      <c r="A48" s="56" t="s">
        <v>1536</v>
      </c>
      <c r="B48" s="64"/>
      <c r="C48" s="64"/>
      <c r="D48" s="64"/>
      <c r="E48" s="76" t="e">
        <f t="shared" si="0"/>
        <v>#DIV/0!</v>
      </c>
      <c r="F48" s="76" t="e">
        <f t="shared" si="1"/>
        <v>#DIV/0!</v>
      </c>
      <c r="G48" s="60" t="s">
        <v>1537</v>
      </c>
      <c r="H48" s="64"/>
      <c r="I48" s="64">
        <v>3830</v>
      </c>
      <c r="J48" s="64"/>
      <c r="K48" s="76" t="e">
        <f t="shared" si="2"/>
        <v>#DIV/0!</v>
      </c>
      <c r="L48" s="76">
        <f t="shared" si="3"/>
        <v>0</v>
      </c>
    </row>
    <row r="49" s="37" customFormat="1" ht="17" customHeight="1" spans="1:12">
      <c r="A49" s="77" t="s">
        <v>1538</v>
      </c>
      <c r="B49" s="64"/>
      <c r="C49" s="64"/>
      <c r="D49" s="64"/>
      <c r="E49" s="76" t="e">
        <f t="shared" si="0"/>
        <v>#DIV/0!</v>
      </c>
      <c r="F49" s="76" t="e">
        <f t="shared" si="1"/>
        <v>#DIV/0!</v>
      </c>
      <c r="G49" s="60" t="s">
        <v>1539</v>
      </c>
      <c r="H49" s="64"/>
      <c r="I49" s="64"/>
      <c r="J49" s="64"/>
      <c r="K49" s="76" t="e">
        <f t="shared" si="2"/>
        <v>#DIV/0!</v>
      </c>
      <c r="L49" s="76" t="e">
        <f t="shared" si="3"/>
        <v>#DIV/0!</v>
      </c>
    </row>
    <row r="50" s="37" customFormat="1" ht="17" customHeight="1" spans="1:12">
      <c r="A50" s="77" t="s">
        <v>1540</v>
      </c>
      <c r="B50" s="64">
        <f>B51+B52</f>
        <v>0</v>
      </c>
      <c r="C50" s="64">
        <f>C51+C52</f>
        <v>0</v>
      </c>
      <c r="D50" s="64">
        <f>D51+D52</f>
        <v>0</v>
      </c>
      <c r="E50" s="76" t="e">
        <f t="shared" si="0"/>
        <v>#DIV/0!</v>
      </c>
      <c r="F50" s="76" t="e">
        <f t="shared" si="1"/>
        <v>#DIV/0!</v>
      </c>
      <c r="G50" s="60" t="s">
        <v>1541</v>
      </c>
      <c r="H50" s="64"/>
      <c r="I50" s="64"/>
      <c r="J50" s="64"/>
      <c r="K50" s="76" t="e">
        <f t="shared" si="2"/>
        <v>#DIV/0!</v>
      </c>
      <c r="L50" s="76" t="e">
        <f t="shared" si="3"/>
        <v>#DIV/0!</v>
      </c>
    </row>
    <row r="51" s="37" customFormat="1" ht="17" customHeight="1" spans="1:12">
      <c r="A51" s="77" t="s">
        <v>1542</v>
      </c>
      <c r="B51" s="56"/>
      <c r="C51" s="56"/>
      <c r="D51" s="56"/>
      <c r="E51" s="76" t="e">
        <f t="shared" si="0"/>
        <v>#DIV/0!</v>
      </c>
      <c r="F51" s="76" t="e">
        <f t="shared" si="1"/>
        <v>#DIV/0!</v>
      </c>
      <c r="G51" s="60" t="s">
        <v>1543</v>
      </c>
      <c r="H51" s="64"/>
      <c r="I51" s="64"/>
      <c r="J51" s="64"/>
      <c r="K51" s="76" t="e">
        <f t="shared" si="2"/>
        <v>#DIV/0!</v>
      </c>
      <c r="L51" s="76" t="e">
        <f t="shared" si="3"/>
        <v>#DIV/0!</v>
      </c>
    </row>
    <row r="52" s="37" customFormat="1" ht="17" customHeight="1" spans="1:12">
      <c r="A52" s="56" t="s">
        <v>1544</v>
      </c>
      <c r="B52" s="56"/>
      <c r="C52" s="56"/>
      <c r="D52" s="56"/>
      <c r="E52" s="76" t="e">
        <f t="shared" si="0"/>
        <v>#DIV/0!</v>
      </c>
      <c r="F52" s="76" t="e">
        <f t="shared" si="1"/>
        <v>#DIV/0!</v>
      </c>
      <c r="G52" s="60" t="s">
        <v>1545</v>
      </c>
      <c r="H52" s="64"/>
      <c r="I52" s="64"/>
      <c r="J52" s="64"/>
      <c r="K52" s="76" t="e">
        <f t="shared" si="2"/>
        <v>#DIV/0!</v>
      </c>
      <c r="L52" s="76" t="e">
        <f t="shared" si="3"/>
        <v>#DIV/0!</v>
      </c>
    </row>
    <row r="53" s="37" customFormat="1" ht="17" customHeight="1" spans="1:12">
      <c r="A53" s="56"/>
      <c r="B53" s="56"/>
      <c r="C53" s="56"/>
      <c r="D53" s="56"/>
      <c r="E53" s="76"/>
      <c r="F53" s="56"/>
      <c r="G53" s="60" t="s">
        <v>1546</v>
      </c>
      <c r="H53" s="64"/>
      <c r="I53" s="64"/>
      <c r="J53" s="64"/>
      <c r="K53" s="76" t="e">
        <f t="shared" si="2"/>
        <v>#DIV/0!</v>
      </c>
      <c r="L53" s="76" t="e">
        <f t="shared" si="3"/>
        <v>#DIV/0!</v>
      </c>
    </row>
    <row r="54" s="37" customFormat="1" ht="17" customHeight="1" spans="1:12">
      <c r="A54" s="56"/>
      <c r="B54" s="56"/>
      <c r="C54" s="56"/>
      <c r="D54" s="56"/>
      <c r="E54" s="76"/>
      <c r="F54" s="56"/>
      <c r="G54" s="60" t="s">
        <v>1547</v>
      </c>
      <c r="H54" s="64"/>
      <c r="I54" s="64"/>
      <c r="J54" s="64"/>
      <c r="K54" s="76" t="e">
        <f t="shared" si="2"/>
        <v>#DIV/0!</v>
      </c>
      <c r="L54" s="76" t="e">
        <f t="shared" si="3"/>
        <v>#DIV/0!</v>
      </c>
    </row>
    <row r="55" s="37" customFormat="1" ht="17" customHeight="1" spans="1:12">
      <c r="A55" s="56"/>
      <c r="B55" s="56"/>
      <c r="C55" s="56"/>
      <c r="D55" s="56"/>
      <c r="E55" s="76"/>
      <c r="F55" s="56"/>
      <c r="G55" s="60" t="s">
        <v>1548</v>
      </c>
      <c r="H55" s="64"/>
      <c r="I55" s="64"/>
      <c r="J55" s="64"/>
      <c r="K55" s="76" t="e">
        <f t="shared" si="2"/>
        <v>#DIV/0!</v>
      </c>
      <c r="L55" s="76" t="e">
        <f t="shared" si="3"/>
        <v>#DIV/0!</v>
      </c>
    </row>
    <row r="56" s="37" customFormat="1" ht="17" customHeight="1" spans="1:12">
      <c r="A56" s="56"/>
      <c r="B56" s="59"/>
      <c r="C56" s="59"/>
      <c r="D56" s="59"/>
      <c r="E56" s="76"/>
      <c r="F56" s="59"/>
      <c r="G56" s="60" t="s">
        <v>1549</v>
      </c>
      <c r="H56" s="64"/>
      <c r="I56" s="64"/>
      <c r="J56" s="64"/>
      <c r="K56" s="76" t="e">
        <f t="shared" si="2"/>
        <v>#DIV/0!</v>
      </c>
      <c r="L56" s="76" t="e">
        <f t="shared" si="3"/>
        <v>#DIV/0!</v>
      </c>
    </row>
    <row r="57" s="37" customFormat="1" ht="17" customHeight="1" spans="1:12">
      <c r="A57" s="56"/>
      <c r="B57" s="59"/>
      <c r="C57" s="59"/>
      <c r="D57" s="59"/>
      <c r="E57" s="76"/>
      <c r="F57" s="59"/>
      <c r="G57" s="60" t="s">
        <v>1550</v>
      </c>
      <c r="H57" s="64"/>
      <c r="I57" s="64"/>
      <c r="J57" s="64"/>
      <c r="K57" s="76" t="e">
        <f t="shared" si="2"/>
        <v>#DIV/0!</v>
      </c>
      <c r="L57" s="76" t="e">
        <f t="shared" si="3"/>
        <v>#DIV/0!</v>
      </c>
    </row>
    <row r="58" s="37" customFormat="1" ht="17" customHeight="1" spans="1:12">
      <c r="A58" s="56"/>
      <c r="B58" s="59"/>
      <c r="C58" s="59"/>
      <c r="D58" s="59"/>
      <c r="E58" s="76"/>
      <c r="F58" s="59"/>
      <c r="G58" s="60" t="s">
        <v>946</v>
      </c>
      <c r="H58" s="64"/>
      <c r="I58" s="64"/>
      <c r="J58" s="64"/>
      <c r="K58" s="76" t="e">
        <f t="shared" si="2"/>
        <v>#DIV/0!</v>
      </c>
      <c r="L58" s="76" t="e">
        <f t="shared" si="3"/>
        <v>#DIV/0!</v>
      </c>
    </row>
    <row r="59" s="37" customFormat="1" ht="17" customHeight="1" spans="1:12">
      <c r="A59" s="56"/>
      <c r="B59" s="59"/>
      <c r="C59" s="59"/>
      <c r="D59" s="59"/>
      <c r="E59" s="76"/>
      <c r="F59" s="59"/>
      <c r="G59" s="60" t="s">
        <v>1551</v>
      </c>
      <c r="H59" s="64"/>
      <c r="I59" s="64"/>
      <c r="J59" s="64"/>
      <c r="K59" s="76" t="e">
        <f t="shared" si="2"/>
        <v>#DIV/0!</v>
      </c>
      <c r="L59" s="76" t="e">
        <f t="shared" si="3"/>
        <v>#DIV/0!</v>
      </c>
    </row>
    <row r="60" s="37" customFormat="1" ht="17" customHeight="1" spans="1:12">
      <c r="A60" s="56"/>
      <c r="B60" s="59"/>
      <c r="C60" s="59"/>
      <c r="D60" s="59"/>
      <c r="E60" s="76"/>
      <c r="F60" s="59"/>
      <c r="G60" s="60" t="s">
        <v>1552</v>
      </c>
      <c r="H60" s="64"/>
      <c r="I60" s="64"/>
      <c r="J60" s="64"/>
      <c r="K60" s="76" t="e">
        <f t="shared" si="2"/>
        <v>#DIV/0!</v>
      </c>
      <c r="L60" s="76" t="e">
        <f t="shared" si="3"/>
        <v>#DIV/0!</v>
      </c>
    </row>
    <row r="61" s="37" customFormat="1" ht="17" customHeight="1" spans="1:12">
      <c r="A61" s="56"/>
      <c r="B61" s="59"/>
      <c r="C61" s="59"/>
      <c r="D61" s="59"/>
      <c r="E61" s="76"/>
      <c r="F61" s="59"/>
      <c r="G61" s="60" t="s">
        <v>1553</v>
      </c>
      <c r="H61" s="64"/>
      <c r="I61" s="64">
        <v>41</v>
      </c>
      <c r="J61" s="64"/>
      <c r="K61" s="76" t="e">
        <f t="shared" si="2"/>
        <v>#DIV/0!</v>
      </c>
      <c r="L61" s="76">
        <f t="shared" si="3"/>
        <v>0</v>
      </c>
    </row>
    <row r="62" s="37" customFormat="1" ht="17" customHeight="1" spans="1:12">
      <c r="A62" s="56"/>
      <c r="B62" s="59"/>
      <c r="C62" s="59"/>
      <c r="D62" s="59"/>
      <c r="E62" s="76"/>
      <c r="F62" s="59"/>
      <c r="G62" s="60" t="s">
        <v>1554</v>
      </c>
      <c r="H62" s="64"/>
      <c r="I62" s="64">
        <v>18</v>
      </c>
      <c r="J62" s="64"/>
      <c r="K62" s="76" t="e">
        <f t="shared" si="2"/>
        <v>#DIV/0!</v>
      </c>
      <c r="L62" s="76">
        <f t="shared" si="3"/>
        <v>0</v>
      </c>
    </row>
    <row r="63" s="37" customFormat="1" ht="17" customHeight="1" spans="1:12">
      <c r="A63" s="56"/>
      <c r="B63" s="59"/>
      <c r="C63" s="59"/>
      <c r="D63" s="59"/>
      <c r="E63" s="76"/>
      <c r="F63" s="59"/>
      <c r="G63" s="59" t="s">
        <v>1555</v>
      </c>
      <c r="H63" s="64">
        <f>SUM(H64:H66)</f>
        <v>0</v>
      </c>
      <c r="I63" s="64">
        <f>SUM(I64:I66)</f>
        <v>0</v>
      </c>
      <c r="J63" s="64">
        <f>SUM(J64:J66)</f>
        <v>0</v>
      </c>
      <c r="K63" s="76" t="e">
        <f t="shared" si="2"/>
        <v>#DIV/0!</v>
      </c>
      <c r="L63" s="76" t="e">
        <f t="shared" si="3"/>
        <v>#DIV/0!</v>
      </c>
    </row>
    <row r="64" s="37" customFormat="1" ht="17" customHeight="1" spans="1:12">
      <c r="A64" s="56"/>
      <c r="B64" s="59"/>
      <c r="C64" s="59"/>
      <c r="D64" s="59"/>
      <c r="E64" s="76"/>
      <c r="F64" s="59"/>
      <c r="G64" s="60" t="s">
        <v>1537</v>
      </c>
      <c r="H64" s="64"/>
      <c r="I64" s="64"/>
      <c r="J64" s="64"/>
      <c r="K64" s="76" t="e">
        <f t="shared" si="2"/>
        <v>#DIV/0!</v>
      </c>
      <c r="L64" s="76" t="e">
        <f t="shared" si="3"/>
        <v>#DIV/0!</v>
      </c>
    </row>
    <row r="65" s="37" customFormat="1" ht="17" customHeight="1" spans="1:12">
      <c r="A65" s="56"/>
      <c r="B65" s="59"/>
      <c r="C65" s="59"/>
      <c r="D65" s="59"/>
      <c r="E65" s="76"/>
      <c r="F65" s="59"/>
      <c r="G65" s="60" t="s">
        <v>1539</v>
      </c>
      <c r="H65" s="64"/>
      <c r="I65" s="64"/>
      <c r="J65" s="64"/>
      <c r="K65" s="76" t="e">
        <f t="shared" si="2"/>
        <v>#DIV/0!</v>
      </c>
      <c r="L65" s="76" t="e">
        <f t="shared" si="3"/>
        <v>#DIV/0!</v>
      </c>
    </row>
    <row r="66" s="37" customFormat="1" ht="17" customHeight="1" spans="1:12">
      <c r="A66" s="56"/>
      <c r="B66" s="59"/>
      <c r="C66" s="59"/>
      <c r="D66" s="59"/>
      <c r="E66" s="76"/>
      <c r="F66" s="59"/>
      <c r="G66" s="60" t="s">
        <v>1556</v>
      </c>
      <c r="H66" s="64"/>
      <c r="I66" s="64"/>
      <c r="J66" s="64"/>
      <c r="K66" s="76" t="e">
        <f t="shared" si="2"/>
        <v>#DIV/0!</v>
      </c>
      <c r="L66" s="76" t="e">
        <f t="shared" si="3"/>
        <v>#DIV/0!</v>
      </c>
    </row>
    <row r="67" s="37" customFormat="1" ht="17" customHeight="1" spans="1:12">
      <c r="A67" s="56"/>
      <c r="B67" s="59"/>
      <c r="C67" s="59"/>
      <c r="D67" s="59"/>
      <c r="E67" s="76"/>
      <c r="F67" s="59"/>
      <c r="G67" s="59" t="s">
        <v>1557</v>
      </c>
      <c r="H67" s="64"/>
      <c r="I67" s="64"/>
      <c r="J67" s="64"/>
      <c r="K67" s="76" t="e">
        <f t="shared" si="2"/>
        <v>#DIV/0!</v>
      </c>
      <c r="L67" s="76" t="e">
        <f t="shared" si="3"/>
        <v>#DIV/0!</v>
      </c>
    </row>
    <row r="68" s="37" customFormat="1" ht="17" customHeight="1" spans="1:12">
      <c r="A68" s="56"/>
      <c r="B68" s="59"/>
      <c r="C68" s="59"/>
      <c r="D68" s="59"/>
      <c r="E68" s="76"/>
      <c r="F68" s="59"/>
      <c r="G68" s="59" t="s">
        <v>1558</v>
      </c>
      <c r="H68" s="64">
        <f>SUM(H69:H73)</f>
        <v>0</v>
      </c>
      <c r="I68" s="64">
        <v>387</v>
      </c>
      <c r="J68" s="64">
        <v>400</v>
      </c>
      <c r="K68" s="76" t="e">
        <f t="shared" si="2"/>
        <v>#DIV/0!</v>
      </c>
      <c r="L68" s="76">
        <f t="shared" si="3"/>
        <v>1.03359173126615</v>
      </c>
    </row>
    <row r="69" s="37" customFormat="1" ht="17" customHeight="1" spans="1:12">
      <c r="A69" s="59"/>
      <c r="B69" s="59"/>
      <c r="C69" s="59"/>
      <c r="D69" s="59"/>
      <c r="E69" s="76"/>
      <c r="F69" s="59"/>
      <c r="G69" s="60" t="s">
        <v>1559</v>
      </c>
      <c r="H69" s="64"/>
      <c r="I69" s="64"/>
      <c r="J69" s="64"/>
      <c r="K69" s="76" t="e">
        <f t="shared" si="2"/>
        <v>#DIV/0!</v>
      </c>
      <c r="L69" s="76" t="e">
        <f t="shared" si="3"/>
        <v>#DIV/0!</v>
      </c>
    </row>
    <row r="70" s="37" customFormat="1" ht="17" customHeight="1" spans="1:12">
      <c r="A70" s="59"/>
      <c r="B70" s="59"/>
      <c r="C70" s="59"/>
      <c r="D70" s="59"/>
      <c r="E70" s="76"/>
      <c r="F70" s="59"/>
      <c r="G70" s="60" t="s">
        <v>1560</v>
      </c>
      <c r="H70" s="64"/>
      <c r="I70" s="64">
        <v>387</v>
      </c>
      <c r="J70" s="64">
        <v>400</v>
      </c>
      <c r="K70" s="76" t="e">
        <f t="shared" si="2"/>
        <v>#DIV/0!</v>
      </c>
      <c r="L70" s="76">
        <f t="shared" si="3"/>
        <v>1.03359173126615</v>
      </c>
    </row>
    <row r="71" s="37" customFormat="1" ht="17" customHeight="1" spans="1:12">
      <c r="A71" s="59"/>
      <c r="B71" s="59"/>
      <c r="C71" s="59"/>
      <c r="D71" s="59"/>
      <c r="E71" s="76"/>
      <c r="F71" s="59"/>
      <c r="G71" s="60" t="s">
        <v>1561</v>
      </c>
      <c r="H71" s="64"/>
      <c r="I71" s="64"/>
      <c r="J71" s="64"/>
      <c r="K71" s="76" t="e">
        <f t="shared" si="2"/>
        <v>#DIV/0!</v>
      </c>
      <c r="L71" s="76" t="e">
        <f t="shared" si="3"/>
        <v>#DIV/0!</v>
      </c>
    </row>
    <row r="72" s="37" customFormat="1" ht="17" customHeight="1" spans="1:12">
      <c r="A72" s="59"/>
      <c r="B72" s="59"/>
      <c r="C72" s="59"/>
      <c r="D72" s="59"/>
      <c r="E72" s="76"/>
      <c r="F72" s="59"/>
      <c r="G72" s="60" t="s">
        <v>1562</v>
      </c>
      <c r="H72" s="64"/>
      <c r="I72" s="64"/>
      <c r="J72" s="64"/>
      <c r="K72" s="76" t="e">
        <f t="shared" ref="K72:K135" si="4">(J72/H72)</f>
        <v>#DIV/0!</v>
      </c>
      <c r="L72" s="76" t="e">
        <f t="shared" ref="L72:L135" si="5">(J72/I72)</f>
        <v>#DIV/0!</v>
      </c>
    </row>
    <row r="73" s="37" customFormat="1" ht="17" customHeight="1" spans="1:12">
      <c r="A73" s="59"/>
      <c r="B73" s="59"/>
      <c r="C73" s="59"/>
      <c r="D73" s="59"/>
      <c r="E73" s="76"/>
      <c r="F73" s="59"/>
      <c r="G73" s="60" t="s">
        <v>1563</v>
      </c>
      <c r="H73" s="64"/>
      <c r="I73" s="64"/>
      <c r="J73" s="64"/>
      <c r="K73" s="76" t="e">
        <f t="shared" si="4"/>
        <v>#DIV/0!</v>
      </c>
      <c r="L73" s="76" t="e">
        <f t="shared" si="5"/>
        <v>#DIV/0!</v>
      </c>
    </row>
    <row r="74" s="37" customFormat="1" ht="17" customHeight="1" spans="1:12">
      <c r="A74" s="59"/>
      <c r="B74" s="59"/>
      <c r="C74" s="59"/>
      <c r="D74" s="59"/>
      <c r="E74" s="76"/>
      <c r="F74" s="59"/>
      <c r="G74" s="59" t="s">
        <v>1564</v>
      </c>
      <c r="H74" s="64">
        <f>SUM(H75:H77)</f>
        <v>0</v>
      </c>
      <c r="I74" s="64">
        <f>SUM(I75:I77)</f>
        <v>0</v>
      </c>
      <c r="J74" s="64">
        <f>SUM(J75:J77)</f>
        <v>0</v>
      </c>
      <c r="K74" s="76" t="e">
        <f t="shared" si="4"/>
        <v>#DIV/0!</v>
      </c>
      <c r="L74" s="76" t="e">
        <f t="shared" si="5"/>
        <v>#DIV/0!</v>
      </c>
    </row>
    <row r="75" s="37" customFormat="1" ht="17" customHeight="1" spans="1:12">
      <c r="A75" s="59"/>
      <c r="B75" s="59"/>
      <c r="C75" s="59"/>
      <c r="D75" s="59"/>
      <c r="E75" s="76"/>
      <c r="F75" s="59"/>
      <c r="G75" s="59" t="s">
        <v>1565</v>
      </c>
      <c r="H75" s="64"/>
      <c r="I75" s="64"/>
      <c r="J75" s="64"/>
      <c r="K75" s="76" t="e">
        <f t="shared" si="4"/>
        <v>#DIV/0!</v>
      </c>
      <c r="L75" s="76" t="e">
        <f t="shared" si="5"/>
        <v>#DIV/0!</v>
      </c>
    </row>
    <row r="76" s="37" customFormat="1" ht="17" customHeight="1" spans="1:12">
      <c r="A76" s="59"/>
      <c r="B76" s="59"/>
      <c r="C76" s="59"/>
      <c r="D76" s="59"/>
      <c r="E76" s="76"/>
      <c r="F76" s="59"/>
      <c r="G76" s="59" t="s">
        <v>1566</v>
      </c>
      <c r="H76" s="64"/>
      <c r="I76" s="64"/>
      <c r="J76" s="64"/>
      <c r="K76" s="76" t="e">
        <f t="shared" si="4"/>
        <v>#DIV/0!</v>
      </c>
      <c r="L76" s="76" t="e">
        <f t="shared" si="5"/>
        <v>#DIV/0!</v>
      </c>
    </row>
    <row r="77" s="37" customFormat="1" ht="17" customHeight="1" spans="1:12">
      <c r="A77" s="59"/>
      <c r="B77" s="59"/>
      <c r="C77" s="59"/>
      <c r="D77" s="59"/>
      <c r="E77" s="76"/>
      <c r="F77" s="59"/>
      <c r="G77" s="59" t="s">
        <v>1567</v>
      </c>
      <c r="H77" s="64"/>
      <c r="I77" s="64"/>
      <c r="J77" s="64"/>
      <c r="K77" s="76" t="e">
        <f t="shared" si="4"/>
        <v>#DIV/0!</v>
      </c>
      <c r="L77" s="76" t="e">
        <f t="shared" si="5"/>
        <v>#DIV/0!</v>
      </c>
    </row>
    <row r="78" s="37" customFormat="1" ht="17" customHeight="1" spans="1:12">
      <c r="A78" s="59"/>
      <c r="B78" s="59"/>
      <c r="C78" s="59"/>
      <c r="D78" s="59"/>
      <c r="E78" s="76"/>
      <c r="F78" s="59"/>
      <c r="G78" s="59" t="s">
        <v>1568</v>
      </c>
      <c r="H78" s="64">
        <f>SUM(H79:H81)</f>
        <v>0</v>
      </c>
      <c r="I78" s="64">
        <f>SUM(I79:I81)</f>
        <v>0</v>
      </c>
      <c r="J78" s="64">
        <f>SUM(J79:J81)</f>
        <v>0</v>
      </c>
      <c r="K78" s="76" t="e">
        <f t="shared" si="4"/>
        <v>#DIV/0!</v>
      </c>
      <c r="L78" s="76" t="e">
        <f t="shared" si="5"/>
        <v>#DIV/0!</v>
      </c>
    </row>
    <row r="79" s="37" customFormat="1" ht="17" customHeight="1" spans="1:12">
      <c r="A79" s="59"/>
      <c r="B79" s="59"/>
      <c r="C79" s="59"/>
      <c r="D79" s="59"/>
      <c r="E79" s="76"/>
      <c r="F79" s="59"/>
      <c r="G79" s="61" t="s">
        <v>1537</v>
      </c>
      <c r="H79" s="64"/>
      <c r="I79" s="64"/>
      <c r="J79" s="64"/>
      <c r="K79" s="76" t="e">
        <f t="shared" si="4"/>
        <v>#DIV/0!</v>
      </c>
      <c r="L79" s="76" t="e">
        <f t="shared" si="5"/>
        <v>#DIV/0!</v>
      </c>
    </row>
    <row r="80" s="37" customFormat="1" ht="17" customHeight="1" spans="1:12">
      <c r="A80" s="59"/>
      <c r="B80" s="59"/>
      <c r="C80" s="59"/>
      <c r="D80" s="59"/>
      <c r="E80" s="76"/>
      <c r="F80" s="59"/>
      <c r="G80" s="61" t="s">
        <v>1539</v>
      </c>
      <c r="H80" s="64"/>
      <c r="I80" s="64"/>
      <c r="J80" s="64"/>
      <c r="K80" s="76" t="e">
        <f t="shared" si="4"/>
        <v>#DIV/0!</v>
      </c>
      <c r="L80" s="76" t="e">
        <f t="shared" si="5"/>
        <v>#DIV/0!</v>
      </c>
    </row>
    <row r="81" s="37" customFormat="1" ht="17" customHeight="1" spans="1:12">
      <c r="A81" s="59"/>
      <c r="B81" s="59"/>
      <c r="C81" s="59"/>
      <c r="D81" s="59"/>
      <c r="E81" s="76"/>
      <c r="F81" s="59"/>
      <c r="G81" s="61" t="s">
        <v>1569</v>
      </c>
      <c r="H81" s="64"/>
      <c r="I81" s="64"/>
      <c r="J81" s="64"/>
      <c r="K81" s="76" t="e">
        <f t="shared" si="4"/>
        <v>#DIV/0!</v>
      </c>
      <c r="L81" s="76" t="e">
        <f t="shared" si="5"/>
        <v>#DIV/0!</v>
      </c>
    </row>
    <row r="82" s="37" customFormat="1" ht="17" customHeight="1" spans="1:12">
      <c r="A82" s="59"/>
      <c r="B82" s="59"/>
      <c r="C82" s="59"/>
      <c r="D82" s="59"/>
      <c r="E82" s="76"/>
      <c r="F82" s="59"/>
      <c r="G82" s="59" t="s">
        <v>1570</v>
      </c>
      <c r="H82" s="64">
        <f>SUM(H83:H85)</f>
        <v>0</v>
      </c>
      <c r="I82" s="64">
        <f>SUM(I83:I85)</f>
        <v>0</v>
      </c>
      <c r="J82" s="64">
        <f>SUM(J83:J85)</f>
        <v>0</v>
      </c>
      <c r="K82" s="76" t="e">
        <f t="shared" si="4"/>
        <v>#DIV/0!</v>
      </c>
      <c r="L82" s="76" t="e">
        <f t="shared" si="5"/>
        <v>#DIV/0!</v>
      </c>
    </row>
    <row r="83" s="37" customFormat="1" ht="17" customHeight="1" spans="1:12">
      <c r="A83" s="59"/>
      <c r="B83" s="59"/>
      <c r="C83" s="59"/>
      <c r="D83" s="59"/>
      <c r="E83" s="76"/>
      <c r="F83" s="59"/>
      <c r="G83" s="61" t="s">
        <v>1537</v>
      </c>
      <c r="H83" s="64"/>
      <c r="I83" s="64"/>
      <c r="J83" s="64"/>
      <c r="K83" s="76" t="e">
        <f t="shared" si="4"/>
        <v>#DIV/0!</v>
      </c>
      <c r="L83" s="76" t="e">
        <f t="shared" si="5"/>
        <v>#DIV/0!</v>
      </c>
    </row>
    <row r="84" s="37" customFormat="1" ht="17" customHeight="1" spans="1:12">
      <c r="A84" s="59"/>
      <c r="B84" s="59"/>
      <c r="C84" s="59"/>
      <c r="D84" s="59"/>
      <c r="E84" s="76"/>
      <c r="F84" s="59"/>
      <c r="G84" s="61" t="s">
        <v>1539</v>
      </c>
      <c r="H84" s="64"/>
      <c r="I84" s="64"/>
      <c r="J84" s="64"/>
      <c r="K84" s="76" t="e">
        <f t="shared" si="4"/>
        <v>#DIV/0!</v>
      </c>
      <c r="L84" s="76" t="e">
        <f t="shared" si="5"/>
        <v>#DIV/0!</v>
      </c>
    </row>
    <row r="85" s="37" customFormat="1" ht="17" customHeight="1" spans="1:12">
      <c r="A85" s="59"/>
      <c r="B85" s="59"/>
      <c r="C85" s="59"/>
      <c r="D85" s="59"/>
      <c r="E85" s="76"/>
      <c r="F85" s="59"/>
      <c r="G85" s="61" t="s">
        <v>1571</v>
      </c>
      <c r="H85" s="64"/>
      <c r="I85" s="64"/>
      <c r="J85" s="64"/>
      <c r="K85" s="76" t="e">
        <f t="shared" si="4"/>
        <v>#DIV/0!</v>
      </c>
      <c r="L85" s="76" t="e">
        <f t="shared" si="5"/>
        <v>#DIV/0!</v>
      </c>
    </row>
    <row r="86" s="37" customFormat="1" ht="17" customHeight="1" spans="1:12">
      <c r="A86" s="59"/>
      <c r="B86" s="59"/>
      <c r="C86" s="59"/>
      <c r="D86" s="59"/>
      <c r="E86" s="76"/>
      <c r="F86" s="59"/>
      <c r="G86" s="59" t="s">
        <v>1572</v>
      </c>
      <c r="H86" s="64">
        <f>SUM(H87:H91)</f>
        <v>0</v>
      </c>
      <c r="I86" s="64">
        <f>SUM(I87:I91)</f>
        <v>0</v>
      </c>
      <c r="J86" s="64">
        <f>SUM(J87:J91)</f>
        <v>0</v>
      </c>
      <c r="K86" s="76" t="e">
        <f t="shared" si="4"/>
        <v>#DIV/0!</v>
      </c>
      <c r="L86" s="76" t="e">
        <f t="shared" si="5"/>
        <v>#DIV/0!</v>
      </c>
    </row>
    <row r="87" s="37" customFormat="1" ht="17" customHeight="1" spans="1:12">
      <c r="A87" s="59"/>
      <c r="B87" s="59"/>
      <c r="C87" s="59"/>
      <c r="D87" s="59"/>
      <c r="E87" s="76"/>
      <c r="F87" s="59"/>
      <c r="G87" s="61" t="s">
        <v>1559</v>
      </c>
      <c r="H87" s="64"/>
      <c r="I87" s="64"/>
      <c r="J87" s="64"/>
      <c r="K87" s="76" t="e">
        <f t="shared" si="4"/>
        <v>#DIV/0!</v>
      </c>
      <c r="L87" s="76" t="e">
        <f t="shared" si="5"/>
        <v>#DIV/0!</v>
      </c>
    </row>
    <row r="88" s="37" customFormat="1" ht="17" customHeight="1" spans="1:12">
      <c r="A88" s="59"/>
      <c r="B88" s="59"/>
      <c r="C88" s="59"/>
      <c r="D88" s="59"/>
      <c r="E88" s="76"/>
      <c r="F88" s="59"/>
      <c r="G88" s="61" t="s">
        <v>1560</v>
      </c>
      <c r="H88" s="64"/>
      <c r="I88" s="64"/>
      <c r="J88" s="64"/>
      <c r="K88" s="76" t="e">
        <f t="shared" si="4"/>
        <v>#DIV/0!</v>
      </c>
      <c r="L88" s="76" t="e">
        <f t="shared" si="5"/>
        <v>#DIV/0!</v>
      </c>
    </row>
    <row r="89" s="37" customFormat="1" ht="17" customHeight="1" spans="1:12">
      <c r="A89" s="59"/>
      <c r="B89" s="59"/>
      <c r="C89" s="59"/>
      <c r="D89" s="59"/>
      <c r="E89" s="76"/>
      <c r="F89" s="59"/>
      <c r="G89" s="61" t="s">
        <v>1561</v>
      </c>
      <c r="H89" s="64"/>
      <c r="I89" s="64"/>
      <c r="J89" s="64"/>
      <c r="K89" s="76" t="e">
        <f t="shared" si="4"/>
        <v>#DIV/0!</v>
      </c>
      <c r="L89" s="76" t="e">
        <f t="shared" si="5"/>
        <v>#DIV/0!</v>
      </c>
    </row>
    <row r="90" s="37" customFormat="1" ht="17" customHeight="1" spans="1:12">
      <c r="A90" s="59"/>
      <c r="B90" s="59"/>
      <c r="C90" s="59"/>
      <c r="D90" s="59"/>
      <c r="E90" s="76"/>
      <c r="F90" s="59"/>
      <c r="G90" s="61" t="s">
        <v>1562</v>
      </c>
      <c r="H90" s="64"/>
      <c r="I90" s="64"/>
      <c r="J90" s="64"/>
      <c r="K90" s="76" t="e">
        <f t="shared" si="4"/>
        <v>#DIV/0!</v>
      </c>
      <c r="L90" s="76" t="e">
        <f t="shared" si="5"/>
        <v>#DIV/0!</v>
      </c>
    </row>
    <row r="91" s="37" customFormat="1" ht="17" customHeight="1" spans="1:12">
      <c r="A91" s="59"/>
      <c r="B91" s="59"/>
      <c r="C91" s="59"/>
      <c r="D91" s="59"/>
      <c r="E91" s="76"/>
      <c r="F91" s="59"/>
      <c r="G91" s="61" t="s">
        <v>1573</v>
      </c>
      <c r="H91" s="64"/>
      <c r="I91" s="64"/>
      <c r="J91" s="64"/>
      <c r="K91" s="76" t="e">
        <f t="shared" si="4"/>
        <v>#DIV/0!</v>
      </c>
      <c r="L91" s="76" t="e">
        <f t="shared" si="5"/>
        <v>#DIV/0!</v>
      </c>
    </row>
    <row r="92" s="37" customFormat="1" ht="17" customHeight="1" spans="1:12">
      <c r="A92" s="59"/>
      <c r="B92" s="59"/>
      <c r="C92" s="59"/>
      <c r="D92" s="59"/>
      <c r="E92" s="76"/>
      <c r="F92" s="59"/>
      <c r="G92" s="59" t="s">
        <v>1574</v>
      </c>
      <c r="H92" s="64">
        <f>SUM(H93:H94)</f>
        <v>0</v>
      </c>
      <c r="I92" s="64">
        <f>SUM(I93:I94)</f>
        <v>0</v>
      </c>
      <c r="J92" s="64">
        <f>SUM(J93:J94)</f>
        <v>0</v>
      </c>
      <c r="K92" s="76" t="e">
        <f t="shared" si="4"/>
        <v>#DIV/0!</v>
      </c>
      <c r="L92" s="76" t="e">
        <f t="shared" si="5"/>
        <v>#DIV/0!</v>
      </c>
    </row>
    <row r="93" s="37" customFormat="1" ht="17" customHeight="1" spans="1:12">
      <c r="A93" s="59"/>
      <c r="B93" s="59"/>
      <c r="C93" s="59"/>
      <c r="D93" s="59"/>
      <c r="E93" s="76"/>
      <c r="F93" s="59"/>
      <c r="G93" s="61" t="s">
        <v>1565</v>
      </c>
      <c r="H93" s="64"/>
      <c r="I93" s="64"/>
      <c r="J93" s="64"/>
      <c r="K93" s="76" t="e">
        <f t="shared" si="4"/>
        <v>#DIV/0!</v>
      </c>
      <c r="L93" s="76" t="e">
        <f t="shared" si="5"/>
        <v>#DIV/0!</v>
      </c>
    </row>
    <row r="94" s="37" customFormat="1" ht="17" customHeight="1" spans="1:12">
      <c r="A94" s="59"/>
      <c r="B94" s="59"/>
      <c r="C94" s="59"/>
      <c r="D94" s="59"/>
      <c r="E94" s="76"/>
      <c r="F94" s="59"/>
      <c r="G94" s="61" t="s">
        <v>1575</v>
      </c>
      <c r="H94" s="64"/>
      <c r="I94" s="64"/>
      <c r="J94" s="64"/>
      <c r="K94" s="76" t="e">
        <f t="shared" si="4"/>
        <v>#DIV/0!</v>
      </c>
      <c r="L94" s="76" t="e">
        <f t="shared" si="5"/>
        <v>#DIV/0!</v>
      </c>
    </row>
    <row r="95" s="37" customFormat="1" ht="17" customHeight="1" spans="1:12">
      <c r="A95" s="59"/>
      <c r="B95" s="59"/>
      <c r="C95" s="59"/>
      <c r="D95" s="59"/>
      <c r="E95" s="76"/>
      <c r="F95" s="59"/>
      <c r="G95" s="61" t="s">
        <v>1576</v>
      </c>
      <c r="H95" s="64">
        <f>SUM(H96:H103)</f>
        <v>0</v>
      </c>
      <c r="I95" s="64">
        <f>SUM(I96:I103)</f>
        <v>0</v>
      </c>
      <c r="J95" s="64">
        <f>SUM(J96:J103)</f>
        <v>0</v>
      </c>
      <c r="K95" s="76" t="e">
        <f t="shared" si="4"/>
        <v>#DIV/0!</v>
      </c>
      <c r="L95" s="76" t="e">
        <f t="shared" si="5"/>
        <v>#DIV/0!</v>
      </c>
    </row>
    <row r="96" s="37" customFormat="1" ht="17" customHeight="1" spans="1:12">
      <c r="A96" s="59"/>
      <c r="B96" s="59"/>
      <c r="C96" s="59"/>
      <c r="D96" s="59"/>
      <c r="E96" s="76"/>
      <c r="F96" s="59"/>
      <c r="G96" s="61" t="s">
        <v>1537</v>
      </c>
      <c r="H96" s="64"/>
      <c r="I96" s="64"/>
      <c r="J96" s="64"/>
      <c r="K96" s="76" t="e">
        <f t="shared" si="4"/>
        <v>#DIV/0!</v>
      </c>
      <c r="L96" s="76" t="e">
        <f t="shared" si="5"/>
        <v>#DIV/0!</v>
      </c>
    </row>
    <row r="97" s="37" customFormat="1" ht="17" customHeight="1" spans="1:12">
      <c r="A97" s="59"/>
      <c r="B97" s="59"/>
      <c r="C97" s="59"/>
      <c r="D97" s="59"/>
      <c r="E97" s="76"/>
      <c r="F97" s="59"/>
      <c r="G97" s="61" t="s">
        <v>1539</v>
      </c>
      <c r="H97" s="64"/>
      <c r="I97" s="64"/>
      <c r="J97" s="64"/>
      <c r="K97" s="76" t="e">
        <f t="shared" si="4"/>
        <v>#DIV/0!</v>
      </c>
      <c r="L97" s="76" t="e">
        <f t="shared" si="5"/>
        <v>#DIV/0!</v>
      </c>
    </row>
    <row r="98" s="37" customFormat="1" ht="17" customHeight="1" spans="1:12">
      <c r="A98" s="59"/>
      <c r="B98" s="59"/>
      <c r="C98" s="59"/>
      <c r="D98" s="59"/>
      <c r="E98" s="76"/>
      <c r="F98" s="59"/>
      <c r="G98" s="61" t="s">
        <v>1541</v>
      </c>
      <c r="H98" s="64"/>
      <c r="I98" s="64"/>
      <c r="J98" s="64"/>
      <c r="K98" s="76" t="e">
        <f t="shared" si="4"/>
        <v>#DIV/0!</v>
      </c>
      <c r="L98" s="76" t="e">
        <f t="shared" si="5"/>
        <v>#DIV/0!</v>
      </c>
    </row>
    <row r="99" s="37" customFormat="1" ht="17" customHeight="1" spans="1:12">
      <c r="A99" s="59"/>
      <c r="B99" s="59"/>
      <c r="C99" s="59"/>
      <c r="D99" s="59"/>
      <c r="E99" s="76"/>
      <c r="F99" s="59"/>
      <c r="G99" s="61" t="s">
        <v>1543</v>
      </c>
      <c r="H99" s="64"/>
      <c r="I99" s="64"/>
      <c r="J99" s="64"/>
      <c r="K99" s="76" t="e">
        <f t="shared" si="4"/>
        <v>#DIV/0!</v>
      </c>
      <c r="L99" s="76" t="e">
        <f t="shared" si="5"/>
        <v>#DIV/0!</v>
      </c>
    </row>
    <row r="100" s="37" customFormat="1" ht="17" customHeight="1" spans="1:12">
      <c r="A100" s="59"/>
      <c r="B100" s="59"/>
      <c r="C100" s="59"/>
      <c r="D100" s="59"/>
      <c r="E100" s="76"/>
      <c r="F100" s="59"/>
      <c r="G100" s="61" t="s">
        <v>1547</v>
      </c>
      <c r="H100" s="64"/>
      <c r="I100" s="64"/>
      <c r="J100" s="64"/>
      <c r="K100" s="76" t="e">
        <f t="shared" si="4"/>
        <v>#DIV/0!</v>
      </c>
      <c r="L100" s="76" t="e">
        <f t="shared" si="5"/>
        <v>#DIV/0!</v>
      </c>
    </row>
    <row r="101" s="37" customFormat="1" ht="17" customHeight="1" spans="1:12">
      <c r="A101" s="59"/>
      <c r="B101" s="59"/>
      <c r="C101" s="59"/>
      <c r="D101" s="59"/>
      <c r="E101" s="76"/>
      <c r="F101" s="59"/>
      <c r="G101" s="61" t="s">
        <v>1549</v>
      </c>
      <c r="H101" s="64"/>
      <c r="I101" s="64"/>
      <c r="J101" s="64"/>
      <c r="K101" s="76" t="e">
        <f t="shared" si="4"/>
        <v>#DIV/0!</v>
      </c>
      <c r="L101" s="76" t="e">
        <f t="shared" si="5"/>
        <v>#DIV/0!</v>
      </c>
    </row>
    <row r="102" s="37" customFormat="1" ht="17" customHeight="1" spans="1:12">
      <c r="A102" s="59"/>
      <c r="B102" s="59"/>
      <c r="C102" s="59"/>
      <c r="D102" s="59"/>
      <c r="E102" s="76"/>
      <c r="F102" s="59"/>
      <c r="G102" s="61" t="s">
        <v>1550</v>
      </c>
      <c r="H102" s="64"/>
      <c r="I102" s="64"/>
      <c r="J102" s="64"/>
      <c r="K102" s="76" t="e">
        <f t="shared" si="4"/>
        <v>#DIV/0!</v>
      </c>
      <c r="L102" s="76" t="e">
        <f t="shared" si="5"/>
        <v>#DIV/0!</v>
      </c>
    </row>
    <row r="103" s="37" customFormat="1" ht="17" customHeight="1" spans="1:12">
      <c r="A103" s="59"/>
      <c r="B103" s="59"/>
      <c r="C103" s="59"/>
      <c r="D103" s="59"/>
      <c r="E103" s="76"/>
      <c r="F103" s="59"/>
      <c r="G103" s="61" t="s">
        <v>1577</v>
      </c>
      <c r="H103" s="64"/>
      <c r="I103" s="64"/>
      <c r="J103" s="64"/>
      <c r="K103" s="76" t="e">
        <f t="shared" si="4"/>
        <v>#DIV/0!</v>
      </c>
      <c r="L103" s="76" t="e">
        <f t="shared" si="5"/>
        <v>#DIV/0!</v>
      </c>
    </row>
    <row r="104" s="37" customFormat="1" ht="17" customHeight="1" spans="1:12">
      <c r="A104" s="59"/>
      <c r="B104" s="59"/>
      <c r="C104" s="59"/>
      <c r="D104" s="59"/>
      <c r="E104" s="76"/>
      <c r="F104" s="59"/>
      <c r="G104" s="59" t="s">
        <v>1578</v>
      </c>
      <c r="H104" s="64">
        <f>SUM(H105,H110,H115)</f>
        <v>0</v>
      </c>
      <c r="I104" s="64">
        <f>SUM(I105,I110,I115)</f>
        <v>0</v>
      </c>
      <c r="J104" s="64">
        <f>SUM(J105,J110,J115)</f>
        <v>0</v>
      </c>
      <c r="K104" s="76" t="e">
        <f t="shared" si="4"/>
        <v>#DIV/0!</v>
      </c>
      <c r="L104" s="76" t="e">
        <f t="shared" si="5"/>
        <v>#DIV/0!</v>
      </c>
    </row>
    <row r="105" s="37" customFormat="1" ht="17" customHeight="1" spans="1:12">
      <c r="A105" s="59"/>
      <c r="B105" s="59"/>
      <c r="C105" s="59"/>
      <c r="D105" s="59"/>
      <c r="E105" s="76"/>
      <c r="F105" s="59"/>
      <c r="G105" s="60" t="s">
        <v>1579</v>
      </c>
      <c r="H105" s="64">
        <f>SUM(H106:H109)</f>
        <v>0</v>
      </c>
      <c r="I105" s="64">
        <f>SUM(I106:I109)</f>
        <v>0</v>
      </c>
      <c r="J105" s="64">
        <f>SUM(J106:J109)</f>
        <v>0</v>
      </c>
      <c r="K105" s="76" t="e">
        <f t="shared" si="4"/>
        <v>#DIV/0!</v>
      </c>
      <c r="L105" s="76" t="e">
        <f t="shared" si="5"/>
        <v>#DIV/0!</v>
      </c>
    </row>
    <row r="106" s="37" customFormat="1" ht="17" customHeight="1" spans="1:12">
      <c r="A106" s="59"/>
      <c r="B106" s="59"/>
      <c r="C106" s="59"/>
      <c r="D106" s="59"/>
      <c r="E106" s="76"/>
      <c r="F106" s="59"/>
      <c r="G106" s="60" t="s">
        <v>1496</v>
      </c>
      <c r="H106" s="64"/>
      <c r="I106" s="64"/>
      <c r="J106" s="64"/>
      <c r="K106" s="76" t="e">
        <f t="shared" si="4"/>
        <v>#DIV/0!</v>
      </c>
      <c r="L106" s="76" t="e">
        <f t="shared" si="5"/>
        <v>#DIV/0!</v>
      </c>
    </row>
    <row r="107" s="37" customFormat="1" ht="17" customHeight="1" spans="1:12">
      <c r="A107" s="59"/>
      <c r="B107" s="59"/>
      <c r="C107" s="59"/>
      <c r="D107" s="59"/>
      <c r="E107" s="76"/>
      <c r="F107" s="59"/>
      <c r="G107" s="60" t="s">
        <v>1580</v>
      </c>
      <c r="H107" s="64"/>
      <c r="I107" s="64"/>
      <c r="J107" s="64"/>
      <c r="K107" s="76" t="e">
        <f t="shared" si="4"/>
        <v>#DIV/0!</v>
      </c>
      <c r="L107" s="76" t="e">
        <f t="shared" si="5"/>
        <v>#DIV/0!</v>
      </c>
    </row>
    <row r="108" s="37" customFormat="1" ht="17" customHeight="1" spans="1:12">
      <c r="A108" s="59"/>
      <c r="B108" s="59"/>
      <c r="C108" s="59"/>
      <c r="D108" s="59"/>
      <c r="E108" s="76"/>
      <c r="F108" s="59"/>
      <c r="G108" s="60" t="s">
        <v>1581</v>
      </c>
      <c r="H108" s="64"/>
      <c r="I108" s="64"/>
      <c r="J108" s="64"/>
      <c r="K108" s="76" t="e">
        <f t="shared" si="4"/>
        <v>#DIV/0!</v>
      </c>
      <c r="L108" s="76" t="e">
        <f t="shared" si="5"/>
        <v>#DIV/0!</v>
      </c>
    </row>
    <row r="109" s="37" customFormat="1" ht="17" customHeight="1" spans="1:12">
      <c r="A109" s="59"/>
      <c r="B109" s="59"/>
      <c r="C109" s="59"/>
      <c r="D109" s="59"/>
      <c r="E109" s="76"/>
      <c r="F109" s="59"/>
      <c r="G109" s="60" t="s">
        <v>1582</v>
      </c>
      <c r="H109" s="64"/>
      <c r="I109" s="64"/>
      <c r="J109" s="64"/>
      <c r="K109" s="76" t="e">
        <f t="shared" si="4"/>
        <v>#DIV/0!</v>
      </c>
      <c r="L109" s="76" t="e">
        <f t="shared" si="5"/>
        <v>#DIV/0!</v>
      </c>
    </row>
    <row r="110" s="37" customFormat="1" ht="17" customHeight="1" spans="1:12">
      <c r="A110" s="59"/>
      <c r="B110" s="59"/>
      <c r="C110" s="59"/>
      <c r="D110" s="59"/>
      <c r="E110" s="76"/>
      <c r="F110" s="59"/>
      <c r="G110" s="60" t="s">
        <v>1583</v>
      </c>
      <c r="H110" s="64">
        <f>SUM(H111:H114)</f>
        <v>0</v>
      </c>
      <c r="I110" s="64">
        <f>SUM(I111:I114)</f>
        <v>0</v>
      </c>
      <c r="J110" s="64">
        <f>SUM(J111:J114)</f>
        <v>0</v>
      </c>
      <c r="K110" s="76" t="e">
        <f t="shared" si="4"/>
        <v>#DIV/0!</v>
      </c>
      <c r="L110" s="76" t="e">
        <f t="shared" si="5"/>
        <v>#DIV/0!</v>
      </c>
    </row>
    <row r="111" s="37" customFormat="1" ht="17" customHeight="1" spans="1:12">
      <c r="A111" s="59"/>
      <c r="B111" s="59"/>
      <c r="C111" s="59"/>
      <c r="D111" s="59"/>
      <c r="E111" s="76"/>
      <c r="F111" s="59"/>
      <c r="G111" s="60" t="s">
        <v>1496</v>
      </c>
      <c r="H111" s="64"/>
      <c r="I111" s="64"/>
      <c r="J111" s="64"/>
      <c r="K111" s="76" t="e">
        <f t="shared" si="4"/>
        <v>#DIV/0!</v>
      </c>
      <c r="L111" s="76" t="e">
        <f t="shared" si="5"/>
        <v>#DIV/0!</v>
      </c>
    </row>
    <row r="112" s="37" customFormat="1" ht="17" customHeight="1" spans="1:12">
      <c r="A112" s="59"/>
      <c r="B112" s="59"/>
      <c r="C112" s="59"/>
      <c r="D112" s="59"/>
      <c r="E112" s="76"/>
      <c r="F112" s="59"/>
      <c r="G112" s="60" t="s">
        <v>1580</v>
      </c>
      <c r="H112" s="64"/>
      <c r="I112" s="64"/>
      <c r="J112" s="64"/>
      <c r="K112" s="76" t="e">
        <f t="shared" si="4"/>
        <v>#DIV/0!</v>
      </c>
      <c r="L112" s="76" t="e">
        <f t="shared" si="5"/>
        <v>#DIV/0!</v>
      </c>
    </row>
    <row r="113" s="37" customFormat="1" ht="17" customHeight="1" spans="1:12">
      <c r="A113" s="59"/>
      <c r="B113" s="59"/>
      <c r="C113" s="59"/>
      <c r="D113" s="59"/>
      <c r="E113" s="76"/>
      <c r="F113" s="59"/>
      <c r="G113" s="60" t="s">
        <v>1584</v>
      </c>
      <c r="H113" s="64"/>
      <c r="I113" s="64"/>
      <c r="J113" s="64"/>
      <c r="K113" s="76" t="e">
        <f t="shared" si="4"/>
        <v>#DIV/0!</v>
      </c>
      <c r="L113" s="76" t="e">
        <f t="shared" si="5"/>
        <v>#DIV/0!</v>
      </c>
    </row>
    <row r="114" s="37" customFormat="1" ht="17" customHeight="1" spans="1:12">
      <c r="A114" s="59"/>
      <c r="B114" s="59"/>
      <c r="C114" s="59"/>
      <c r="D114" s="59"/>
      <c r="E114" s="76"/>
      <c r="F114" s="59"/>
      <c r="G114" s="60" t="s">
        <v>1585</v>
      </c>
      <c r="H114" s="64"/>
      <c r="I114" s="64"/>
      <c r="J114" s="64"/>
      <c r="K114" s="76" t="e">
        <f t="shared" si="4"/>
        <v>#DIV/0!</v>
      </c>
      <c r="L114" s="76" t="e">
        <f t="shared" si="5"/>
        <v>#DIV/0!</v>
      </c>
    </row>
    <row r="115" s="37" customFormat="1" ht="17" customHeight="1" spans="1:12">
      <c r="A115" s="59"/>
      <c r="B115" s="59"/>
      <c r="C115" s="59"/>
      <c r="D115" s="59"/>
      <c r="E115" s="76"/>
      <c r="F115" s="59"/>
      <c r="G115" s="60" t="s">
        <v>1586</v>
      </c>
      <c r="H115" s="64">
        <f>SUM(H116:H119)</f>
        <v>0</v>
      </c>
      <c r="I115" s="64">
        <f>SUM(I116:I119)</f>
        <v>0</v>
      </c>
      <c r="J115" s="64">
        <f>SUM(J116:J119)</f>
        <v>0</v>
      </c>
      <c r="K115" s="76" t="e">
        <f t="shared" si="4"/>
        <v>#DIV/0!</v>
      </c>
      <c r="L115" s="76" t="e">
        <f t="shared" si="5"/>
        <v>#DIV/0!</v>
      </c>
    </row>
    <row r="116" s="37" customFormat="1" ht="17" customHeight="1" spans="1:12">
      <c r="A116" s="59"/>
      <c r="B116" s="59"/>
      <c r="C116" s="59"/>
      <c r="D116" s="59"/>
      <c r="E116" s="76"/>
      <c r="F116" s="59"/>
      <c r="G116" s="60" t="s">
        <v>733</v>
      </c>
      <c r="H116" s="64"/>
      <c r="I116" s="64"/>
      <c r="J116" s="64"/>
      <c r="K116" s="76" t="e">
        <f t="shared" si="4"/>
        <v>#DIV/0!</v>
      </c>
      <c r="L116" s="76" t="e">
        <f t="shared" si="5"/>
        <v>#DIV/0!</v>
      </c>
    </row>
    <row r="117" s="37" customFormat="1" ht="17" customHeight="1" spans="1:12">
      <c r="A117" s="59"/>
      <c r="B117" s="59"/>
      <c r="C117" s="59"/>
      <c r="D117" s="59"/>
      <c r="E117" s="76"/>
      <c r="F117" s="59"/>
      <c r="G117" s="60" t="s">
        <v>1587</v>
      </c>
      <c r="H117" s="64"/>
      <c r="I117" s="64"/>
      <c r="J117" s="64"/>
      <c r="K117" s="76" t="e">
        <f t="shared" si="4"/>
        <v>#DIV/0!</v>
      </c>
      <c r="L117" s="76" t="e">
        <f t="shared" si="5"/>
        <v>#DIV/0!</v>
      </c>
    </row>
    <row r="118" s="37" customFormat="1" ht="17" customHeight="1" spans="1:12">
      <c r="A118" s="59"/>
      <c r="B118" s="59"/>
      <c r="C118" s="59"/>
      <c r="D118" s="59"/>
      <c r="E118" s="76"/>
      <c r="F118" s="59"/>
      <c r="G118" s="60" t="s">
        <v>1588</v>
      </c>
      <c r="H118" s="64"/>
      <c r="I118" s="64"/>
      <c r="J118" s="64"/>
      <c r="K118" s="76" t="e">
        <f t="shared" si="4"/>
        <v>#DIV/0!</v>
      </c>
      <c r="L118" s="76" t="e">
        <f t="shared" si="5"/>
        <v>#DIV/0!</v>
      </c>
    </row>
    <row r="119" s="37" customFormat="1" ht="17" customHeight="1" spans="1:12">
      <c r="A119" s="59"/>
      <c r="B119" s="59"/>
      <c r="C119" s="59"/>
      <c r="D119" s="59"/>
      <c r="E119" s="76"/>
      <c r="F119" s="59"/>
      <c r="G119" s="60" t="s">
        <v>1589</v>
      </c>
      <c r="H119" s="64"/>
      <c r="I119" s="64"/>
      <c r="J119" s="64"/>
      <c r="K119" s="76" t="e">
        <f t="shared" si="4"/>
        <v>#DIV/0!</v>
      </c>
      <c r="L119" s="76" t="e">
        <f t="shared" si="5"/>
        <v>#DIV/0!</v>
      </c>
    </row>
    <row r="120" s="37" customFormat="1" ht="17" customHeight="1" spans="1:12">
      <c r="A120" s="59"/>
      <c r="B120" s="59"/>
      <c r="C120" s="59"/>
      <c r="D120" s="59"/>
      <c r="E120" s="76"/>
      <c r="F120" s="59"/>
      <c r="G120" s="56" t="s">
        <v>1590</v>
      </c>
      <c r="H120" s="64">
        <f>SUM(H121,H126,H131,H140,H147,H157,H160,H163)</f>
        <v>0</v>
      </c>
      <c r="I120" s="64">
        <f>SUM(I121,I126,I131,I140,I147,I157,I160,I163)</f>
        <v>0</v>
      </c>
      <c r="J120" s="64">
        <f>SUM(J121,J126,J131,J140,J147,J157,J160,J163)</f>
        <v>0</v>
      </c>
      <c r="K120" s="76" t="e">
        <f t="shared" si="4"/>
        <v>#DIV/0!</v>
      </c>
      <c r="L120" s="76" t="e">
        <f t="shared" si="5"/>
        <v>#DIV/0!</v>
      </c>
    </row>
    <row r="121" s="37" customFormat="1" ht="17" customHeight="1" spans="1:12">
      <c r="A121" s="59"/>
      <c r="B121" s="59"/>
      <c r="C121" s="59"/>
      <c r="D121" s="59"/>
      <c r="E121" s="76"/>
      <c r="F121" s="59"/>
      <c r="G121" s="60" t="s">
        <v>1591</v>
      </c>
      <c r="H121" s="64">
        <f>SUM(H122:H125)</f>
        <v>0</v>
      </c>
      <c r="I121" s="64">
        <f>SUM(I122:I125)</f>
        <v>0</v>
      </c>
      <c r="J121" s="64">
        <f>SUM(J122:J125)</f>
        <v>0</v>
      </c>
      <c r="K121" s="76" t="e">
        <f t="shared" si="4"/>
        <v>#DIV/0!</v>
      </c>
      <c r="L121" s="76" t="e">
        <f t="shared" si="5"/>
        <v>#DIV/0!</v>
      </c>
    </row>
    <row r="122" s="37" customFormat="1" ht="17" customHeight="1" spans="1:12">
      <c r="A122" s="59"/>
      <c r="B122" s="59"/>
      <c r="C122" s="59"/>
      <c r="D122" s="59"/>
      <c r="E122" s="76"/>
      <c r="F122" s="59"/>
      <c r="G122" s="60" t="s">
        <v>764</v>
      </c>
      <c r="H122" s="64"/>
      <c r="I122" s="64"/>
      <c r="J122" s="64"/>
      <c r="K122" s="76" t="e">
        <f t="shared" si="4"/>
        <v>#DIV/0!</v>
      </c>
      <c r="L122" s="76" t="e">
        <f t="shared" si="5"/>
        <v>#DIV/0!</v>
      </c>
    </row>
    <row r="123" s="37" customFormat="1" ht="17" customHeight="1" spans="1:12">
      <c r="A123" s="59"/>
      <c r="B123" s="59"/>
      <c r="C123" s="59"/>
      <c r="D123" s="59"/>
      <c r="E123" s="76"/>
      <c r="F123" s="59"/>
      <c r="G123" s="60" t="s">
        <v>765</v>
      </c>
      <c r="H123" s="64"/>
      <c r="I123" s="64"/>
      <c r="J123" s="64"/>
      <c r="K123" s="76" t="e">
        <f t="shared" si="4"/>
        <v>#DIV/0!</v>
      </c>
      <c r="L123" s="76" t="e">
        <f t="shared" si="5"/>
        <v>#DIV/0!</v>
      </c>
    </row>
    <row r="124" s="37" customFormat="1" ht="17" customHeight="1" spans="1:12">
      <c r="A124" s="59"/>
      <c r="B124" s="59"/>
      <c r="C124" s="59"/>
      <c r="D124" s="59"/>
      <c r="E124" s="76"/>
      <c r="F124" s="59"/>
      <c r="G124" s="60" t="s">
        <v>1592</v>
      </c>
      <c r="H124" s="64"/>
      <c r="I124" s="64"/>
      <c r="J124" s="64"/>
      <c r="K124" s="76" t="e">
        <f t="shared" si="4"/>
        <v>#DIV/0!</v>
      </c>
      <c r="L124" s="76" t="e">
        <f t="shared" si="5"/>
        <v>#DIV/0!</v>
      </c>
    </row>
    <row r="125" s="37" customFormat="1" ht="17" customHeight="1" spans="1:12">
      <c r="A125" s="59"/>
      <c r="B125" s="59"/>
      <c r="C125" s="59"/>
      <c r="D125" s="59"/>
      <c r="E125" s="76"/>
      <c r="F125" s="59"/>
      <c r="G125" s="60" t="s">
        <v>1593</v>
      </c>
      <c r="H125" s="64"/>
      <c r="I125" s="64"/>
      <c r="J125" s="64"/>
      <c r="K125" s="76" t="e">
        <f t="shared" si="4"/>
        <v>#DIV/0!</v>
      </c>
      <c r="L125" s="76" t="e">
        <f t="shared" si="5"/>
        <v>#DIV/0!</v>
      </c>
    </row>
    <row r="126" s="37" customFormat="1" ht="17" customHeight="1" spans="1:12">
      <c r="A126" s="59"/>
      <c r="B126" s="59"/>
      <c r="C126" s="59"/>
      <c r="D126" s="59"/>
      <c r="E126" s="76"/>
      <c r="F126" s="59"/>
      <c r="G126" s="60" t="s">
        <v>1594</v>
      </c>
      <c r="H126" s="64">
        <f>SUM(H127:H130)</f>
        <v>0</v>
      </c>
      <c r="I126" s="64">
        <f>SUM(I127:I130)</f>
        <v>0</v>
      </c>
      <c r="J126" s="64">
        <f>SUM(J127:J130)</f>
        <v>0</v>
      </c>
      <c r="K126" s="76" t="e">
        <f t="shared" si="4"/>
        <v>#DIV/0!</v>
      </c>
      <c r="L126" s="76" t="e">
        <f t="shared" si="5"/>
        <v>#DIV/0!</v>
      </c>
    </row>
    <row r="127" s="37" customFormat="1" ht="17" customHeight="1" spans="1:12">
      <c r="A127" s="59"/>
      <c r="B127" s="59"/>
      <c r="C127" s="59"/>
      <c r="D127" s="59"/>
      <c r="E127" s="76"/>
      <c r="F127" s="59"/>
      <c r="G127" s="60" t="s">
        <v>1592</v>
      </c>
      <c r="H127" s="64"/>
      <c r="I127" s="64"/>
      <c r="J127" s="64"/>
      <c r="K127" s="76" t="e">
        <f t="shared" si="4"/>
        <v>#DIV/0!</v>
      </c>
      <c r="L127" s="76" t="e">
        <f t="shared" si="5"/>
        <v>#DIV/0!</v>
      </c>
    </row>
    <row r="128" s="37" customFormat="1" ht="17" customHeight="1" spans="1:12">
      <c r="A128" s="59"/>
      <c r="B128" s="59"/>
      <c r="C128" s="59"/>
      <c r="D128" s="59"/>
      <c r="E128" s="76"/>
      <c r="F128" s="59"/>
      <c r="G128" s="60" t="s">
        <v>1595</v>
      </c>
      <c r="H128" s="64"/>
      <c r="I128" s="64"/>
      <c r="J128" s="64"/>
      <c r="K128" s="76" t="e">
        <f t="shared" si="4"/>
        <v>#DIV/0!</v>
      </c>
      <c r="L128" s="76" t="e">
        <f t="shared" si="5"/>
        <v>#DIV/0!</v>
      </c>
    </row>
    <row r="129" s="37" customFormat="1" ht="17" customHeight="1" spans="1:12">
      <c r="A129" s="59"/>
      <c r="B129" s="59"/>
      <c r="C129" s="59"/>
      <c r="D129" s="59"/>
      <c r="E129" s="76"/>
      <c r="F129" s="59"/>
      <c r="G129" s="60" t="s">
        <v>1596</v>
      </c>
      <c r="H129" s="64"/>
      <c r="I129" s="64"/>
      <c r="J129" s="64"/>
      <c r="K129" s="76" t="e">
        <f t="shared" si="4"/>
        <v>#DIV/0!</v>
      </c>
      <c r="L129" s="76" t="e">
        <f t="shared" si="5"/>
        <v>#DIV/0!</v>
      </c>
    </row>
    <row r="130" s="37" customFormat="1" ht="17" customHeight="1" spans="1:12">
      <c r="A130" s="59"/>
      <c r="B130" s="59"/>
      <c r="C130" s="59"/>
      <c r="D130" s="59"/>
      <c r="E130" s="76"/>
      <c r="F130" s="59"/>
      <c r="G130" s="60" t="s">
        <v>1597</v>
      </c>
      <c r="H130" s="64"/>
      <c r="I130" s="64"/>
      <c r="J130" s="64"/>
      <c r="K130" s="76" t="e">
        <f t="shared" si="4"/>
        <v>#DIV/0!</v>
      </c>
      <c r="L130" s="76" t="e">
        <f t="shared" si="5"/>
        <v>#DIV/0!</v>
      </c>
    </row>
    <row r="131" s="37" customFormat="1" ht="17" customHeight="1" spans="1:12">
      <c r="A131" s="59"/>
      <c r="B131" s="59"/>
      <c r="C131" s="59"/>
      <c r="D131" s="59"/>
      <c r="E131" s="76"/>
      <c r="F131" s="59"/>
      <c r="G131" s="60" t="s">
        <v>1598</v>
      </c>
      <c r="H131" s="64">
        <f>SUM(H132:H139)</f>
        <v>0</v>
      </c>
      <c r="I131" s="64">
        <f>SUM(I132:I139)</f>
        <v>0</v>
      </c>
      <c r="J131" s="64">
        <f>SUM(J132:J139)</f>
        <v>0</v>
      </c>
      <c r="K131" s="76" t="e">
        <f t="shared" si="4"/>
        <v>#DIV/0!</v>
      </c>
      <c r="L131" s="76" t="e">
        <f t="shared" si="5"/>
        <v>#DIV/0!</v>
      </c>
    </row>
    <row r="132" s="37" customFormat="1" ht="17" customHeight="1" spans="1:12">
      <c r="A132" s="59"/>
      <c r="B132" s="59"/>
      <c r="C132" s="59"/>
      <c r="D132" s="59"/>
      <c r="E132" s="76"/>
      <c r="F132" s="59"/>
      <c r="G132" s="60" t="s">
        <v>1599</v>
      </c>
      <c r="H132" s="64"/>
      <c r="I132" s="64"/>
      <c r="J132" s="64"/>
      <c r="K132" s="76" t="e">
        <f t="shared" si="4"/>
        <v>#DIV/0!</v>
      </c>
      <c r="L132" s="76" t="e">
        <f t="shared" si="5"/>
        <v>#DIV/0!</v>
      </c>
    </row>
    <row r="133" s="37" customFormat="1" ht="17" customHeight="1" spans="1:12">
      <c r="A133" s="59"/>
      <c r="B133" s="59"/>
      <c r="C133" s="59"/>
      <c r="D133" s="59"/>
      <c r="E133" s="76"/>
      <c r="F133" s="59"/>
      <c r="G133" s="60" t="s">
        <v>1600</v>
      </c>
      <c r="H133" s="64"/>
      <c r="I133" s="64"/>
      <c r="J133" s="64"/>
      <c r="K133" s="76" t="e">
        <f t="shared" si="4"/>
        <v>#DIV/0!</v>
      </c>
      <c r="L133" s="76" t="e">
        <f t="shared" si="5"/>
        <v>#DIV/0!</v>
      </c>
    </row>
    <row r="134" s="37" customFormat="1" ht="17" customHeight="1" spans="1:12">
      <c r="A134" s="59"/>
      <c r="B134" s="59"/>
      <c r="C134" s="59"/>
      <c r="D134" s="59"/>
      <c r="E134" s="76"/>
      <c r="F134" s="59"/>
      <c r="G134" s="60" t="s">
        <v>1601</v>
      </c>
      <c r="H134" s="64"/>
      <c r="I134" s="64"/>
      <c r="J134" s="64"/>
      <c r="K134" s="76" t="e">
        <f t="shared" si="4"/>
        <v>#DIV/0!</v>
      </c>
      <c r="L134" s="76" t="e">
        <f t="shared" si="5"/>
        <v>#DIV/0!</v>
      </c>
    </row>
    <row r="135" s="37" customFormat="1" ht="17" customHeight="1" spans="1:12">
      <c r="A135" s="59"/>
      <c r="B135" s="59"/>
      <c r="C135" s="59"/>
      <c r="D135" s="59"/>
      <c r="E135" s="76"/>
      <c r="F135" s="59"/>
      <c r="G135" s="60" t="s">
        <v>1602</v>
      </c>
      <c r="H135" s="64"/>
      <c r="I135" s="64"/>
      <c r="J135" s="64"/>
      <c r="K135" s="76" t="e">
        <f t="shared" si="4"/>
        <v>#DIV/0!</v>
      </c>
      <c r="L135" s="76" t="e">
        <f t="shared" si="5"/>
        <v>#DIV/0!</v>
      </c>
    </row>
    <row r="136" s="37" customFormat="1" ht="17" customHeight="1" spans="1:12">
      <c r="A136" s="59"/>
      <c r="B136" s="59"/>
      <c r="C136" s="59"/>
      <c r="D136" s="59"/>
      <c r="E136" s="76"/>
      <c r="F136" s="59"/>
      <c r="G136" s="60" t="s">
        <v>1603</v>
      </c>
      <c r="H136" s="64"/>
      <c r="I136" s="64"/>
      <c r="J136" s="64"/>
      <c r="K136" s="76" t="e">
        <f t="shared" ref="K136:K199" si="6">(J136/H136)</f>
        <v>#DIV/0!</v>
      </c>
      <c r="L136" s="76" t="e">
        <f t="shared" ref="L136:L199" si="7">(J136/I136)</f>
        <v>#DIV/0!</v>
      </c>
    </row>
    <row r="137" s="37" customFormat="1" ht="17" customHeight="1" spans="1:12">
      <c r="A137" s="59"/>
      <c r="B137" s="59"/>
      <c r="C137" s="59"/>
      <c r="D137" s="59"/>
      <c r="E137" s="76"/>
      <c r="F137" s="59"/>
      <c r="G137" s="60" t="s">
        <v>1604</v>
      </c>
      <c r="H137" s="64"/>
      <c r="I137" s="64"/>
      <c r="J137" s="64"/>
      <c r="K137" s="76" t="e">
        <f t="shared" si="6"/>
        <v>#DIV/0!</v>
      </c>
      <c r="L137" s="76" t="e">
        <f t="shared" si="7"/>
        <v>#DIV/0!</v>
      </c>
    </row>
    <row r="138" s="37" customFormat="1" ht="17" customHeight="1" spans="1:12">
      <c r="A138" s="59"/>
      <c r="B138" s="59"/>
      <c r="C138" s="59"/>
      <c r="D138" s="59"/>
      <c r="E138" s="76"/>
      <c r="F138" s="59"/>
      <c r="G138" s="60" t="s">
        <v>1605</v>
      </c>
      <c r="H138" s="64"/>
      <c r="I138" s="64"/>
      <c r="J138" s="64"/>
      <c r="K138" s="76" t="e">
        <f t="shared" si="6"/>
        <v>#DIV/0!</v>
      </c>
      <c r="L138" s="76" t="e">
        <f t="shared" si="7"/>
        <v>#DIV/0!</v>
      </c>
    </row>
    <row r="139" s="37" customFormat="1" ht="17" customHeight="1" spans="1:12">
      <c r="A139" s="59"/>
      <c r="B139" s="59"/>
      <c r="C139" s="59"/>
      <c r="D139" s="59"/>
      <c r="E139" s="76"/>
      <c r="F139" s="59"/>
      <c r="G139" s="60" t="s">
        <v>1606</v>
      </c>
      <c r="H139" s="64"/>
      <c r="I139" s="64"/>
      <c r="J139" s="64"/>
      <c r="K139" s="76" t="e">
        <f t="shared" si="6"/>
        <v>#DIV/0!</v>
      </c>
      <c r="L139" s="76" t="e">
        <f t="shared" si="7"/>
        <v>#DIV/0!</v>
      </c>
    </row>
    <row r="140" s="37" customFormat="1" ht="17" customHeight="1" spans="1:12">
      <c r="A140" s="59"/>
      <c r="B140" s="59"/>
      <c r="C140" s="59"/>
      <c r="D140" s="59"/>
      <c r="E140" s="76"/>
      <c r="F140" s="59"/>
      <c r="G140" s="60" t="s">
        <v>1607</v>
      </c>
      <c r="H140" s="64">
        <f>SUM(H141:H146)</f>
        <v>0</v>
      </c>
      <c r="I140" s="64">
        <f>SUM(I141:I146)</f>
        <v>0</v>
      </c>
      <c r="J140" s="64">
        <f>SUM(J141:J146)</f>
        <v>0</v>
      </c>
      <c r="K140" s="76" t="e">
        <f t="shared" si="6"/>
        <v>#DIV/0!</v>
      </c>
      <c r="L140" s="76" t="e">
        <f t="shared" si="7"/>
        <v>#DIV/0!</v>
      </c>
    </row>
    <row r="141" s="37" customFormat="1" ht="17" customHeight="1" spans="1:12">
      <c r="A141" s="59"/>
      <c r="B141" s="59"/>
      <c r="C141" s="59"/>
      <c r="D141" s="59"/>
      <c r="E141" s="76"/>
      <c r="F141" s="59"/>
      <c r="G141" s="60" t="s">
        <v>1608</v>
      </c>
      <c r="H141" s="64"/>
      <c r="I141" s="64"/>
      <c r="J141" s="64"/>
      <c r="K141" s="76" t="e">
        <f t="shared" si="6"/>
        <v>#DIV/0!</v>
      </c>
      <c r="L141" s="76" t="e">
        <f t="shared" si="7"/>
        <v>#DIV/0!</v>
      </c>
    </row>
    <row r="142" s="37" customFormat="1" ht="17" customHeight="1" spans="1:12">
      <c r="A142" s="59"/>
      <c r="B142" s="59"/>
      <c r="C142" s="59"/>
      <c r="D142" s="59"/>
      <c r="E142" s="76"/>
      <c r="F142" s="59"/>
      <c r="G142" s="60" t="s">
        <v>1609</v>
      </c>
      <c r="H142" s="64"/>
      <c r="I142" s="64"/>
      <c r="J142" s="64"/>
      <c r="K142" s="76" t="e">
        <f t="shared" si="6"/>
        <v>#DIV/0!</v>
      </c>
      <c r="L142" s="76" t="e">
        <f t="shared" si="7"/>
        <v>#DIV/0!</v>
      </c>
    </row>
    <row r="143" s="37" customFormat="1" ht="17" customHeight="1" spans="1:12">
      <c r="A143" s="59"/>
      <c r="B143" s="59"/>
      <c r="C143" s="59"/>
      <c r="D143" s="59"/>
      <c r="E143" s="76"/>
      <c r="F143" s="59"/>
      <c r="G143" s="60" t="s">
        <v>1610</v>
      </c>
      <c r="H143" s="64"/>
      <c r="I143" s="64"/>
      <c r="J143" s="64"/>
      <c r="K143" s="76" t="e">
        <f t="shared" si="6"/>
        <v>#DIV/0!</v>
      </c>
      <c r="L143" s="76" t="e">
        <f t="shared" si="7"/>
        <v>#DIV/0!</v>
      </c>
    </row>
    <row r="144" s="37" customFormat="1" ht="17" customHeight="1" spans="1:12">
      <c r="A144" s="59"/>
      <c r="B144" s="59"/>
      <c r="C144" s="59"/>
      <c r="D144" s="59"/>
      <c r="E144" s="76"/>
      <c r="F144" s="59"/>
      <c r="G144" s="60" t="s">
        <v>1611</v>
      </c>
      <c r="H144" s="64"/>
      <c r="I144" s="64"/>
      <c r="J144" s="64"/>
      <c r="K144" s="76" t="e">
        <f t="shared" si="6"/>
        <v>#DIV/0!</v>
      </c>
      <c r="L144" s="76" t="e">
        <f t="shared" si="7"/>
        <v>#DIV/0!</v>
      </c>
    </row>
    <row r="145" s="37" customFormat="1" ht="17" customHeight="1" spans="1:12">
      <c r="A145" s="59"/>
      <c r="B145" s="59"/>
      <c r="C145" s="59"/>
      <c r="D145" s="59"/>
      <c r="E145" s="76"/>
      <c r="F145" s="59"/>
      <c r="G145" s="60" t="s">
        <v>1612</v>
      </c>
      <c r="H145" s="64"/>
      <c r="I145" s="64"/>
      <c r="J145" s="64"/>
      <c r="K145" s="76" t="e">
        <f t="shared" si="6"/>
        <v>#DIV/0!</v>
      </c>
      <c r="L145" s="76" t="e">
        <f t="shared" si="7"/>
        <v>#DIV/0!</v>
      </c>
    </row>
    <row r="146" s="37" customFormat="1" ht="17" customHeight="1" spans="1:12">
      <c r="A146" s="59"/>
      <c r="B146" s="59"/>
      <c r="C146" s="59"/>
      <c r="D146" s="59"/>
      <c r="E146" s="76"/>
      <c r="F146" s="59"/>
      <c r="G146" s="60" t="s">
        <v>1613</v>
      </c>
      <c r="H146" s="64"/>
      <c r="I146" s="64"/>
      <c r="J146" s="64"/>
      <c r="K146" s="76" t="e">
        <f t="shared" si="6"/>
        <v>#DIV/0!</v>
      </c>
      <c r="L146" s="76" t="e">
        <f t="shared" si="7"/>
        <v>#DIV/0!</v>
      </c>
    </row>
    <row r="147" s="37" customFormat="1" ht="17" customHeight="1" spans="1:12">
      <c r="A147" s="59"/>
      <c r="B147" s="59"/>
      <c r="C147" s="59"/>
      <c r="D147" s="59"/>
      <c r="E147" s="76"/>
      <c r="F147" s="59"/>
      <c r="G147" s="60" t="s">
        <v>1614</v>
      </c>
      <c r="H147" s="64">
        <f>SUM(H148:H156)</f>
        <v>0</v>
      </c>
      <c r="I147" s="64">
        <f>SUM(I148:I156)</f>
        <v>0</v>
      </c>
      <c r="J147" s="64">
        <f>SUM(J148:J156)</f>
        <v>0</v>
      </c>
      <c r="K147" s="76" t="e">
        <f t="shared" si="6"/>
        <v>#DIV/0!</v>
      </c>
      <c r="L147" s="76" t="e">
        <f t="shared" si="7"/>
        <v>#DIV/0!</v>
      </c>
    </row>
    <row r="148" s="37" customFormat="1" ht="17" customHeight="1" spans="1:12">
      <c r="A148" s="59"/>
      <c r="B148" s="59"/>
      <c r="C148" s="59"/>
      <c r="D148" s="59"/>
      <c r="E148" s="76"/>
      <c r="F148" s="59"/>
      <c r="G148" s="60" t="s">
        <v>1615</v>
      </c>
      <c r="H148" s="64"/>
      <c r="I148" s="64"/>
      <c r="J148" s="64"/>
      <c r="K148" s="76" t="e">
        <f t="shared" si="6"/>
        <v>#DIV/0!</v>
      </c>
      <c r="L148" s="76" t="e">
        <f t="shared" si="7"/>
        <v>#DIV/0!</v>
      </c>
    </row>
    <row r="149" s="37" customFormat="1" ht="17" customHeight="1" spans="1:12">
      <c r="A149" s="59"/>
      <c r="B149" s="59"/>
      <c r="C149" s="59"/>
      <c r="D149" s="59"/>
      <c r="E149" s="76"/>
      <c r="F149" s="59"/>
      <c r="G149" s="60" t="s">
        <v>791</v>
      </c>
      <c r="H149" s="64"/>
      <c r="I149" s="64"/>
      <c r="J149" s="64"/>
      <c r="K149" s="76" t="e">
        <f t="shared" si="6"/>
        <v>#DIV/0!</v>
      </c>
      <c r="L149" s="76" t="e">
        <f t="shared" si="7"/>
        <v>#DIV/0!</v>
      </c>
    </row>
    <row r="150" s="37" customFormat="1" ht="17" customHeight="1" spans="1:12">
      <c r="A150" s="59"/>
      <c r="B150" s="59"/>
      <c r="C150" s="59"/>
      <c r="D150" s="59"/>
      <c r="E150" s="76"/>
      <c r="F150" s="59"/>
      <c r="G150" s="60" t="s">
        <v>1616</v>
      </c>
      <c r="H150" s="64"/>
      <c r="I150" s="64"/>
      <c r="J150" s="64"/>
      <c r="K150" s="76" t="e">
        <f t="shared" si="6"/>
        <v>#DIV/0!</v>
      </c>
      <c r="L150" s="76" t="e">
        <f t="shared" si="7"/>
        <v>#DIV/0!</v>
      </c>
    </row>
    <row r="151" s="37" customFormat="1" ht="17" customHeight="1" spans="1:12">
      <c r="A151" s="59"/>
      <c r="B151" s="59"/>
      <c r="C151" s="59"/>
      <c r="D151" s="59"/>
      <c r="E151" s="76"/>
      <c r="F151" s="59"/>
      <c r="G151" s="60" t="s">
        <v>1617</v>
      </c>
      <c r="H151" s="64"/>
      <c r="I151" s="64"/>
      <c r="J151" s="64"/>
      <c r="K151" s="76" t="e">
        <f t="shared" si="6"/>
        <v>#DIV/0!</v>
      </c>
      <c r="L151" s="76" t="e">
        <f t="shared" si="7"/>
        <v>#DIV/0!</v>
      </c>
    </row>
    <row r="152" s="37" customFormat="1" ht="17" customHeight="1" spans="1:12">
      <c r="A152" s="59"/>
      <c r="B152" s="59"/>
      <c r="C152" s="59"/>
      <c r="D152" s="59"/>
      <c r="E152" s="76"/>
      <c r="F152" s="59"/>
      <c r="G152" s="60" t="s">
        <v>1618</v>
      </c>
      <c r="H152" s="64"/>
      <c r="I152" s="64"/>
      <c r="J152" s="64"/>
      <c r="K152" s="76" t="e">
        <f t="shared" si="6"/>
        <v>#DIV/0!</v>
      </c>
      <c r="L152" s="76" t="e">
        <f t="shared" si="7"/>
        <v>#DIV/0!</v>
      </c>
    </row>
    <row r="153" s="37" customFormat="1" ht="17" customHeight="1" spans="1:12">
      <c r="A153" s="59"/>
      <c r="B153" s="59"/>
      <c r="C153" s="59"/>
      <c r="D153" s="59"/>
      <c r="E153" s="76"/>
      <c r="F153" s="59"/>
      <c r="G153" s="60" t="s">
        <v>1619</v>
      </c>
      <c r="H153" s="64"/>
      <c r="I153" s="64"/>
      <c r="J153" s="64"/>
      <c r="K153" s="76" t="e">
        <f t="shared" si="6"/>
        <v>#DIV/0!</v>
      </c>
      <c r="L153" s="76" t="e">
        <f t="shared" si="7"/>
        <v>#DIV/0!</v>
      </c>
    </row>
    <row r="154" s="37" customFormat="1" ht="17" customHeight="1" spans="1:12">
      <c r="A154" s="59"/>
      <c r="B154" s="59"/>
      <c r="C154" s="59"/>
      <c r="D154" s="59"/>
      <c r="E154" s="76"/>
      <c r="F154" s="59"/>
      <c r="G154" s="60" t="s">
        <v>1620</v>
      </c>
      <c r="H154" s="64"/>
      <c r="I154" s="64"/>
      <c r="J154" s="64"/>
      <c r="K154" s="76" t="e">
        <f t="shared" si="6"/>
        <v>#DIV/0!</v>
      </c>
      <c r="L154" s="76" t="e">
        <f t="shared" si="7"/>
        <v>#DIV/0!</v>
      </c>
    </row>
    <row r="155" s="37" customFormat="1" ht="17" customHeight="1" spans="1:12">
      <c r="A155" s="59"/>
      <c r="B155" s="59"/>
      <c r="C155" s="59"/>
      <c r="D155" s="59"/>
      <c r="E155" s="76"/>
      <c r="F155" s="59"/>
      <c r="G155" s="60" t="s">
        <v>1621</v>
      </c>
      <c r="H155" s="64"/>
      <c r="I155" s="64"/>
      <c r="J155" s="64"/>
      <c r="K155" s="76" t="e">
        <f t="shared" si="6"/>
        <v>#DIV/0!</v>
      </c>
      <c r="L155" s="76" t="e">
        <f t="shared" si="7"/>
        <v>#DIV/0!</v>
      </c>
    </row>
    <row r="156" s="37" customFormat="1" ht="17" customHeight="1" spans="1:12">
      <c r="A156" s="59"/>
      <c r="B156" s="59"/>
      <c r="C156" s="59"/>
      <c r="D156" s="59"/>
      <c r="E156" s="76"/>
      <c r="F156" s="59"/>
      <c r="G156" s="60" t="s">
        <v>1622</v>
      </c>
      <c r="H156" s="64"/>
      <c r="I156" s="64"/>
      <c r="J156" s="64"/>
      <c r="K156" s="76" t="e">
        <f t="shared" si="6"/>
        <v>#DIV/0!</v>
      </c>
      <c r="L156" s="76" t="e">
        <f t="shared" si="7"/>
        <v>#DIV/0!</v>
      </c>
    </row>
    <row r="157" s="37" customFormat="1" ht="17" customHeight="1" spans="1:12">
      <c r="A157" s="59"/>
      <c r="B157" s="59"/>
      <c r="C157" s="59"/>
      <c r="D157" s="59"/>
      <c r="E157" s="76"/>
      <c r="F157" s="59"/>
      <c r="G157" s="60" t="s">
        <v>1623</v>
      </c>
      <c r="H157" s="64">
        <f>SUM(H158:H159)</f>
        <v>0</v>
      </c>
      <c r="I157" s="64">
        <f>SUM(I158:I159)</f>
        <v>0</v>
      </c>
      <c r="J157" s="64">
        <f>SUM(J158:J159)</f>
        <v>0</v>
      </c>
      <c r="K157" s="76" t="e">
        <f t="shared" si="6"/>
        <v>#DIV/0!</v>
      </c>
      <c r="L157" s="76" t="e">
        <f t="shared" si="7"/>
        <v>#DIV/0!</v>
      </c>
    </row>
    <row r="158" s="37" customFormat="1" ht="17" customHeight="1" spans="1:12">
      <c r="A158" s="59"/>
      <c r="B158" s="59"/>
      <c r="C158" s="59"/>
      <c r="D158" s="59"/>
      <c r="E158" s="76"/>
      <c r="F158" s="59"/>
      <c r="G158" s="61" t="s">
        <v>764</v>
      </c>
      <c r="H158" s="64"/>
      <c r="I158" s="64"/>
      <c r="J158" s="64"/>
      <c r="K158" s="76" t="e">
        <f t="shared" si="6"/>
        <v>#DIV/0!</v>
      </c>
      <c r="L158" s="76" t="e">
        <f t="shared" si="7"/>
        <v>#DIV/0!</v>
      </c>
    </row>
    <row r="159" s="37" customFormat="1" ht="17" customHeight="1" spans="1:12">
      <c r="A159" s="59"/>
      <c r="B159" s="59"/>
      <c r="C159" s="59"/>
      <c r="D159" s="59"/>
      <c r="E159" s="76"/>
      <c r="F159" s="59"/>
      <c r="G159" s="61" t="s">
        <v>1624</v>
      </c>
      <c r="H159" s="64"/>
      <c r="I159" s="64"/>
      <c r="J159" s="64"/>
      <c r="K159" s="76" t="e">
        <f t="shared" si="6"/>
        <v>#DIV/0!</v>
      </c>
      <c r="L159" s="76" t="e">
        <f t="shared" si="7"/>
        <v>#DIV/0!</v>
      </c>
    </row>
    <row r="160" s="37" customFormat="1" ht="17" customHeight="1" spans="1:12">
      <c r="A160" s="59"/>
      <c r="B160" s="59"/>
      <c r="C160" s="59"/>
      <c r="D160" s="59"/>
      <c r="E160" s="76"/>
      <c r="F160" s="59"/>
      <c r="G160" s="60" t="s">
        <v>1625</v>
      </c>
      <c r="H160" s="64">
        <f>SUM(H161:H162)</f>
        <v>0</v>
      </c>
      <c r="I160" s="64">
        <f>SUM(I161:I162)</f>
        <v>0</v>
      </c>
      <c r="J160" s="64">
        <f>SUM(J161:J162)</f>
        <v>0</v>
      </c>
      <c r="K160" s="76" t="e">
        <f t="shared" si="6"/>
        <v>#DIV/0!</v>
      </c>
      <c r="L160" s="76" t="e">
        <f t="shared" si="7"/>
        <v>#DIV/0!</v>
      </c>
    </row>
    <row r="161" s="37" customFormat="1" ht="17" customHeight="1" spans="1:12">
      <c r="A161" s="59"/>
      <c r="B161" s="59"/>
      <c r="C161" s="59"/>
      <c r="D161" s="59"/>
      <c r="E161" s="76"/>
      <c r="F161" s="59"/>
      <c r="G161" s="61" t="s">
        <v>764</v>
      </c>
      <c r="H161" s="64"/>
      <c r="I161" s="64"/>
      <c r="J161" s="64"/>
      <c r="K161" s="76" t="e">
        <f t="shared" si="6"/>
        <v>#DIV/0!</v>
      </c>
      <c r="L161" s="76" t="e">
        <f t="shared" si="7"/>
        <v>#DIV/0!</v>
      </c>
    </row>
    <row r="162" s="37" customFormat="1" ht="17" customHeight="1" spans="1:12">
      <c r="A162" s="59"/>
      <c r="B162" s="59"/>
      <c r="C162" s="59"/>
      <c r="D162" s="59"/>
      <c r="E162" s="76"/>
      <c r="F162" s="59"/>
      <c r="G162" s="61" t="s">
        <v>1626</v>
      </c>
      <c r="H162" s="64"/>
      <c r="I162" s="64"/>
      <c r="J162" s="64"/>
      <c r="K162" s="76" t="e">
        <f t="shared" si="6"/>
        <v>#DIV/0!</v>
      </c>
      <c r="L162" s="76" t="e">
        <f t="shared" si="7"/>
        <v>#DIV/0!</v>
      </c>
    </row>
    <row r="163" s="37" customFormat="1" ht="17" customHeight="1" spans="1:12">
      <c r="A163" s="59"/>
      <c r="B163" s="59"/>
      <c r="C163" s="59"/>
      <c r="D163" s="59"/>
      <c r="E163" s="76"/>
      <c r="F163" s="59"/>
      <c r="G163" s="60" t="s">
        <v>1627</v>
      </c>
      <c r="H163" s="64"/>
      <c r="I163" s="64"/>
      <c r="J163" s="64"/>
      <c r="K163" s="76" t="e">
        <f t="shared" si="6"/>
        <v>#DIV/0!</v>
      </c>
      <c r="L163" s="76" t="e">
        <f t="shared" si="7"/>
        <v>#DIV/0!</v>
      </c>
    </row>
    <row r="164" s="37" customFormat="1" ht="17" customHeight="1" spans="1:12">
      <c r="A164" s="59"/>
      <c r="B164" s="59"/>
      <c r="C164" s="59"/>
      <c r="D164" s="59"/>
      <c r="E164" s="76"/>
      <c r="F164" s="59"/>
      <c r="G164" s="56" t="s">
        <v>1628</v>
      </c>
      <c r="H164" s="64">
        <f>H165</f>
        <v>0</v>
      </c>
      <c r="I164" s="64">
        <f>I165</f>
        <v>0</v>
      </c>
      <c r="J164" s="64">
        <f>J165</f>
        <v>0</v>
      </c>
      <c r="K164" s="76" t="e">
        <f t="shared" si="6"/>
        <v>#DIV/0!</v>
      </c>
      <c r="L164" s="76" t="e">
        <f t="shared" si="7"/>
        <v>#DIV/0!</v>
      </c>
    </row>
    <row r="165" s="37" customFormat="1" ht="17" customHeight="1" spans="1:12">
      <c r="A165" s="59"/>
      <c r="B165" s="59"/>
      <c r="C165" s="59"/>
      <c r="D165" s="59"/>
      <c r="E165" s="76"/>
      <c r="F165" s="59"/>
      <c r="G165" s="60" t="s">
        <v>1629</v>
      </c>
      <c r="H165" s="64">
        <f>SUM(H166:H167)</f>
        <v>0</v>
      </c>
      <c r="I165" s="64">
        <f>SUM(I166:I167)</f>
        <v>0</v>
      </c>
      <c r="J165" s="64">
        <f>SUM(J166:J167)</f>
        <v>0</v>
      </c>
      <c r="K165" s="76" t="e">
        <f t="shared" si="6"/>
        <v>#DIV/0!</v>
      </c>
      <c r="L165" s="76" t="e">
        <f t="shared" si="7"/>
        <v>#DIV/0!</v>
      </c>
    </row>
    <row r="166" s="37" customFormat="1" ht="17" customHeight="1" spans="1:12">
      <c r="A166" s="59"/>
      <c r="B166" s="59"/>
      <c r="C166" s="59"/>
      <c r="D166" s="59"/>
      <c r="E166" s="76"/>
      <c r="F166" s="59"/>
      <c r="G166" s="60" t="s">
        <v>1630</v>
      </c>
      <c r="H166" s="64"/>
      <c r="I166" s="64"/>
      <c r="J166" s="64"/>
      <c r="K166" s="76" t="e">
        <f t="shared" si="6"/>
        <v>#DIV/0!</v>
      </c>
      <c r="L166" s="76" t="e">
        <f t="shared" si="7"/>
        <v>#DIV/0!</v>
      </c>
    </row>
    <row r="167" s="37" customFormat="1" ht="17" customHeight="1" spans="1:12">
      <c r="A167" s="59"/>
      <c r="B167" s="59"/>
      <c r="C167" s="59"/>
      <c r="D167" s="59"/>
      <c r="E167" s="76"/>
      <c r="F167" s="59"/>
      <c r="G167" s="60" t="s">
        <v>1631</v>
      </c>
      <c r="H167" s="64"/>
      <c r="I167" s="64"/>
      <c r="J167" s="64"/>
      <c r="K167" s="76" t="e">
        <f t="shared" si="6"/>
        <v>#DIV/0!</v>
      </c>
      <c r="L167" s="76" t="e">
        <f t="shared" si="7"/>
        <v>#DIV/0!</v>
      </c>
    </row>
    <row r="168" s="37" customFormat="1" ht="17" customHeight="1" spans="1:12">
      <c r="A168" s="59"/>
      <c r="B168" s="59"/>
      <c r="C168" s="59"/>
      <c r="D168" s="59"/>
      <c r="E168" s="76"/>
      <c r="F168" s="59"/>
      <c r="G168" s="56" t="s">
        <v>1632</v>
      </c>
      <c r="H168" s="64">
        <f>SUM(H169,H173,H182,H183)</f>
        <v>14000</v>
      </c>
      <c r="I168" s="64">
        <f>SUM(I169,I173,I182,I183)</f>
        <v>14055</v>
      </c>
      <c r="J168" s="64">
        <f>SUM(J169,J173,J182,J183)</f>
        <v>2517</v>
      </c>
      <c r="K168" s="76">
        <f t="shared" si="6"/>
        <v>0.179785714285714</v>
      </c>
      <c r="L168" s="76">
        <f t="shared" si="7"/>
        <v>0.179082177161153</v>
      </c>
    </row>
    <row r="169" s="37" customFormat="1" ht="17" customHeight="1" spans="1:12">
      <c r="A169" s="59"/>
      <c r="B169" s="59"/>
      <c r="C169" s="59"/>
      <c r="D169" s="59"/>
      <c r="E169" s="76"/>
      <c r="F169" s="59"/>
      <c r="G169" s="60" t="s">
        <v>1633</v>
      </c>
      <c r="H169" s="64">
        <v>14000</v>
      </c>
      <c r="I169" s="64">
        <v>14000</v>
      </c>
      <c r="J169" s="64">
        <v>2500</v>
      </c>
      <c r="K169" s="76">
        <f t="shared" si="6"/>
        <v>0.178571428571429</v>
      </c>
      <c r="L169" s="76">
        <f t="shared" si="7"/>
        <v>0.178571428571429</v>
      </c>
    </row>
    <row r="170" s="37" customFormat="1" ht="17" customHeight="1" spans="1:12">
      <c r="A170" s="59"/>
      <c r="B170" s="59"/>
      <c r="C170" s="59"/>
      <c r="D170" s="59"/>
      <c r="E170" s="76"/>
      <c r="F170" s="59"/>
      <c r="G170" s="60" t="s">
        <v>1634</v>
      </c>
      <c r="H170" s="64"/>
      <c r="I170" s="64"/>
      <c r="J170" s="64"/>
      <c r="K170" s="76" t="e">
        <f t="shared" si="6"/>
        <v>#DIV/0!</v>
      </c>
      <c r="L170" s="76" t="e">
        <f t="shared" si="7"/>
        <v>#DIV/0!</v>
      </c>
    </row>
    <row r="171" s="37" customFormat="1" ht="17" customHeight="1" spans="1:12">
      <c r="A171" s="59"/>
      <c r="B171" s="59"/>
      <c r="C171" s="59"/>
      <c r="D171" s="59"/>
      <c r="E171" s="76"/>
      <c r="F171" s="59"/>
      <c r="G171" s="60" t="s">
        <v>1635</v>
      </c>
      <c r="H171" s="64">
        <v>14000</v>
      </c>
      <c r="I171" s="64">
        <v>14000</v>
      </c>
      <c r="J171" s="64">
        <v>2500</v>
      </c>
      <c r="K171" s="76">
        <f t="shared" si="6"/>
        <v>0.178571428571429</v>
      </c>
      <c r="L171" s="76">
        <f t="shared" si="7"/>
        <v>0.178571428571429</v>
      </c>
    </row>
    <row r="172" s="37" customFormat="1" ht="17" customHeight="1" spans="1:12">
      <c r="A172" s="59"/>
      <c r="B172" s="59"/>
      <c r="C172" s="59"/>
      <c r="D172" s="59"/>
      <c r="E172" s="76"/>
      <c r="F172" s="59"/>
      <c r="G172" s="60" t="s">
        <v>1636</v>
      </c>
      <c r="H172" s="64"/>
      <c r="I172" s="64"/>
      <c r="J172" s="64"/>
      <c r="K172" s="76" t="e">
        <f t="shared" si="6"/>
        <v>#DIV/0!</v>
      </c>
      <c r="L172" s="76" t="e">
        <f t="shared" si="7"/>
        <v>#DIV/0!</v>
      </c>
    </row>
    <row r="173" s="37" customFormat="1" ht="17" customHeight="1" spans="1:12">
      <c r="A173" s="59"/>
      <c r="B173" s="59"/>
      <c r="C173" s="59"/>
      <c r="D173" s="59"/>
      <c r="E173" s="76"/>
      <c r="F173" s="59"/>
      <c r="G173" s="60" t="s">
        <v>1637</v>
      </c>
      <c r="H173" s="64">
        <f>SUM(H174:H181)</f>
        <v>0</v>
      </c>
      <c r="I173" s="64">
        <f>SUM(I174:I181)</f>
        <v>0</v>
      </c>
      <c r="J173" s="64">
        <f>SUM(J174:J181)</f>
        <v>0</v>
      </c>
      <c r="K173" s="76" t="e">
        <f t="shared" si="6"/>
        <v>#DIV/0!</v>
      </c>
      <c r="L173" s="76" t="e">
        <f t="shared" si="7"/>
        <v>#DIV/0!</v>
      </c>
    </row>
    <row r="174" s="37" customFormat="1" ht="17" customHeight="1" spans="1:12">
      <c r="A174" s="59"/>
      <c r="B174" s="59"/>
      <c r="C174" s="59"/>
      <c r="D174" s="59"/>
      <c r="E174" s="76"/>
      <c r="F174" s="59"/>
      <c r="G174" s="60" t="s">
        <v>1638</v>
      </c>
      <c r="H174" s="64"/>
      <c r="I174" s="64"/>
      <c r="J174" s="64"/>
      <c r="K174" s="76" t="e">
        <f t="shared" si="6"/>
        <v>#DIV/0!</v>
      </c>
      <c r="L174" s="76" t="e">
        <f t="shared" si="7"/>
        <v>#DIV/0!</v>
      </c>
    </row>
    <row r="175" s="37" customFormat="1" ht="17" customHeight="1" spans="1:12">
      <c r="A175" s="59"/>
      <c r="B175" s="59"/>
      <c r="C175" s="59"/>
      <c r="D175" s="59"/>
      <c r="E175" s="76"/>
      <c r="F175" s="59"/>
      <c r="G175" s="60" t="s">
        <v>1639</v>
      </c>
      <c r="H175" s="64"/>
      <c r="I175" s="64"/>
      <c r="J175" s="64"/>
      <c r="K175" s="76" t="e">
        <f t="shared" si="6"/>
        <v>#DIV/0!</v>
      </c>
      <c r="L175" s="76" t="e">
        <f t="shared" si="7"/>
        <v>#DIV/0!</v>
      </c>
    </row>
    <row r="176" s="37" customFormat="1" ht="17" customHeight="1" spans="1:12">
      <c r="A176" s="59"/>
      <c r="B176" s="59"/>
      <c r="C176" s="59"/>
      <c r="D176" s="59"/>
      <c r="E176" s="76"/>
      <c r="F176" s="59"/>
      <c r="G176" s="60" t="s">
        <v>1640</v>
      </c>
      <c r="H176" s="64"/>
      <c r="I176" s="64"/>
      <c r="J176" s="64"/>
      <c r="K176" s="76" t="e">
        <f t="shared" si="6"/>
        <v>#DIV/0!</v>
      </c>
      <c r="L176" s="76" t="e">
        <f t="shared" si="7"/>
        <v>#DIV/0!</v>
      </c>
    </row>
    <row r="177" s="37" customFormat="1" ht="17" customHeight="1" spans="1:12">
      <c r="A177" s="59"/>
      <c r="B177" s="59"/>
      <c r="C177" s="59"/>
      <c r="D177" s="59"/>
      <c r="E177" s="76"/>
      <c r="F177" s="59"/>
      <c r="G177" s="60" t="s">
        <v>1641</v>
      </c>
      <c r="H177" s="64"/>
      <c r="I177" s="64"/>
      <c r="J177" s="64"/>
      <c r="K177" s="76" t="e">
        <f t="shared" si="6"/>
        <v>#DIV/0!</v>
      </c>
      <c r="L177" s="76" t="e">
        <f t="shared" si="7"/>
        <v>#DIV/0!</v>
      </c>
    </row>
    <row r="178" s="37" customFormat="1" ht="17" customHeight="1" spans="1:12">
      <c r="A178" s="59"/>
      <c r="B178" s="59"/>
      <c r="C178" s="59"/>
      <c r="D178" s="59"/>
      <c r="E178" s="76"/>
      <c r="F178" s="59"/>
      <c r="G178" s="60" t="s">
        <v>1642</v>
      </c>
      <c r="H178" s="64"/>
      <c r="I178" s="64"/>
      <c r="J178" s="64"/>
      <c r="K178" s="76" t="e">
        <f t="shared" si="6"/>
        <v>#DIV/0!</v>
      </c>
      <c r="L178" s="76" t="e">
        <f t="shared" si="7"/>
        <v>#DIV/0!</v>
      </c>
    </row>
    <row r="179" s="37" customFormat="1" ht="17" customHeight="1" spans="1:12">
      <c r="A179" s="59"/>
      <c r="B179" s="59"/>
      <c r="C179" s="59"/>
      <c r="D179" s="59"/>
      <c r="E179" s="76"/>
      <c r="F179" s="59"/>
      <c r="G179" s="60" t="s">
        <v>1643</v>
      </c>
      <c r="H179" s="64"/>
      <c r="I179" s="64"/>
      <c r="J179" s="64"/>
      <c r="K179" s="76" t="e">
        <f t="shared" si="6"/>
        <v>#DIV/0!</v>
      </c>
      <c r="L179" s="76" t="e">
        <f t="shared" si="7"/>
        <v>#DIV/0!</v>
      </c>
    </row>
    <row r="180" s="37" customFormat="1" ht="17" customHeight="1" spans="1:12">
      <c r="A180" s="59"/>
      <c r="B180" s="59"/>
      <c r="C180" s="59"/>
      <c r="D180" s="59"/>
      <c r="E180" s="76"/>
      <c r="F180" s="59"/>
      <c r="G180" s="60" t="s">
        <v>1644</v>
      </c>
      <c r="H180" s="64"/>
      <c r="I180" s="64"/>
      <c r="J180" s="64"/>
      <c r="K180" s="76" t="e">
        <f t="shared" si="6"/>
        <v>#DIV/0!</v>
      </c>
      <c r="L180" s="76" t="e">
        <f t="shared" si="7"/>
        <v>#DIV/0!</v>
      </c>
    </row>
    <row r="181" s="37" customFormat="1" ht="17" customHeight="1" spans="1:12">
      <c r="A181" s="59"/>
      <c r="B181" s="59"/>
      <c r="C181" s="59"/>
      <c r="D181" s="59"/>
      <c r="E181" s="76"/>
      <c r="F181" s="59"/>
      <c r="G181" s="60" t="s">
        <v>1645</v>
      </c>
      <c r="H181" s="64"/>
      <c r="I181" s="64"/>
      <c r="J181" s="64"/>
      <c r="K181" s="76" t="e">
        <f t="shared" si="6"/>
        <v>#DIV/0!</v>
      </c>
      <c r="L181" s="76" t="e">
        <f t="shared" si="7"/>
        <v>#DIV/0!</v>
      </c>
    </row>
    <row r="182" s="37" customFormat="1" ht="17" customHeight="1" spans="1:12">
      <c r="A182" s="59"/>
      <c r="B182" s="59"/>
      <c r="C182" s="59"/>
      <c r="D182" s="59"/>
      <c r="E182" s="76"/>
      <c r="F182" s="59"/>
      <c r="G182" s="81" t="s">
        <v>1646</v>
      </c>
      <c r="H182" s="64"/>
      <c r="I182" s="64"/>
      <c r="J182" s="64"/>
      <c r="K182" s="76" t="e">
        <f t="shared" si="6"/>
        <v>#DIV/0!</v>
      </c>
      <c r="L182" s="76" t="e">
        <f t="shared" si="7"/>
        <v>#DIV/0!</v>
      </c>
    </row>
    <row r="183" s="37" customFormat="1" ht="17" customHeight="1" spans="1:12">
      <c r="A183" s="59"/>
      <c r="B183" s="59"/>
      <c r="C183" s="59"/>
      <c r="D183" s="59"/>
      <c r="E183" s="76"/>
      <c r="F183" s="59"/>
      <c r="G183" s="60" t="s">
        <v>1647</v>
      </c>
      <c r="H183" s="64">
        <f>SUM(H184,H185,H186,H187,H188,H189,H191,H192,H193,H190)</f>
        <v>0</v>
      </c>
      <c r="I183" s="64">
        <f>SUM(I184,I185,I186,I187,I188,I189,I191,I192,I193,I190)</f>
        <v>55</v>
      </c>
      <c r="J183" s="64">
        <f>SUM(J184,J185,J186,J187,J188,J189,J191,J192,J193,J190)</f>
        <v>17</v>
      </c>
      <c r="K183" s="76" t="e">
        <f t="shared" si="6"/>
        <v>#DIV/0!</v>
      </c>
      <c r="L183" s="76">
        <f t="shared" si="7"/>
        <v>0.309090909090909</v>
      </c>
    </row>
    <row r="184" s="37" customFormat="1" ht="17" customHeight="1" spans="1:12">
      <c r="A184" s="59"/>
      <c r="B184" s="59"/>
      <c r="C184" s="59"/>
      <c r="D184" s="59"/>
      <c r="E184" s="76"/>
      <c r="F184" s="59"/>
      <c r="G184" s="60" t="s">
        <v>1648</v>
      </c>
      <c r="H184" s="64"/>
      <c r="I184" s="64">
        <v>42</v>
      </c>
      <c r="J184" s="64">
        <v>17</v>
      </c>
      <c r="K184" s="76" t="e">
        <f t="shared" si="6"/>
        <v>#DIV/0!</v>
      </c>
      <c r="L184" s="76">
        <f t="shared" si="7"/>
        <v>0.404761904761905</v>
      </c>
    </row>
    <row r="185" s="37" customFormat="1" ht="17" customHeight="1" spans="1:12">
      <c r="A185" s="59"/>
      <c r="B185" s="59"/>
      <c r="C185" s="59"/>
      <c r="D185" s="59"/>
      <c r="E185" s="76"/>
      <c r="F185" s="59"/>
      <c r="G185" s="60" t="s">
        <v>1649</v>
      </c>
      <c r="H185" s="64"/>
      <c r="I185" s="64">
        <v>1</v>
      </c>
      <c r="J185" s="64"/>
      <c r="K185" s="76" t="e">
        <f t="shared" si="6"/>
        <v>#DIV/0!</v>
      </c>
      <c r="L185" s="76">
        <f t="shared" si="7"/>
        <v>0</v>
      </c>
    </row>
    <row r="186" s="37" customFormat="1" ht="17" customHeight="1" spans="1:12">
      <c r="A186" s="59"/>
      <c r="B186" s="59"/>
      <c r="C186" s="59"/>
      <c r="D186" s="59"/>
      <c r="E186" s="76"/>
      <c r="F186" s="59"/>
      <c r="G186" s="60" t="s">
        <v>1650</v>
      </c>
      <c r="H186" s="64"/>
      <c r="I186" s="64"/>
      <c r="J186" s="64"/>
      <c r="K186" s="76" t="e">
        <f t="shared" si="6"/>
        <v>#DIV/0!</v>
      </c>
      <c r="L186" s="76" t="e">
        <f t="shared" si="7"/>
        <v>#DIV/0!</v>
      </c>
    </row>
    <row r="187" s="37" customFormat="1" ht="17" customHeight="1" spans="1:12">
      <c r="A187" s="59"/>
      <c r="B187" s="59"/>
      <c r="C187" s="59"/>
      <c r="D187" s="59"/>
      <c r="E187" s="76"/>
      <c r="F187" s="59"/>
      <c r="G187" s="60" t="s">
        <v>1651</v>
      </c>
      <c r="H187" s="64"/>
      <c r="I187" s="64"/>
      <c r="J187" s="64"/>
      <c r="K187" s="76" t="e">
        <f t="shared" si="6"/>
        <v>#DIV/0!</v>
      </c>
      <c r="L187" s="76" t="e">
        <f t="shared" si="7"/>
        <v>#DIV/0!</v>
      </c>
    </row>
    <row r="188" s="37" customFormat="1" ht="17" customHeight="1" spans="1:12">
      <c r="A188" s="59"/>
      <c r="B188" s="59"/>
      <c r="C188" s="59"/>
      <c r="D188" s="59"/>
      <c r="E188" s="76"/>
      <c r="F188" s="59"/>
      <c r="G188" s="60" t="s">
        <v>1652</v>
      </c>
      <c r="H188" s="64"/>
      <c r="I188" s="64">
        <v>9</v>
      </c>
      <c r="J188" s="64"/>
      <c r="K188" s="76" t="e">
        <f t="shared" si="6"/>
        <v>#DIV/0!</v>
      </c>
      <c r="L188" s="76">
        <f t="shared" si="7"/>
        <v>0</v>
      </c>
    </row>
    <row r="189" s="37" customFormat="1" ht="17" customHeight="1" spans="1:12">
      <c r="A189" s="59"/>
      <c r="B189" s="59"/>
      <c r="C189" s="59"/>
      <c r="D189" s="59"/>
      <c r="E189" s="76"/>
      <c r="F189" s="59"/>
      <c r="G189" s="60" t="s">
        <v>1653</v>
      </c>
      <c r="H189" s="64"/>
      <c r="I189" s="64"/>
      <c r="J189" s="64"/>
      <c r="K189" s="76" t="e">
        <f t="shared" si="6"/>
        <v>#DIV/0!</v>
      </c>
      <c r="L189" s="76" t="e">
        <f t="shared" si="7"/>
        <v>#DIV/0!</v>
      </c>
    </row>
    <row r="190" s="37" customFormat="1" ht="17" customHeight="1" spans="1:12">
      <c r="A190" s="59"/>
      <c r="B190" s="59"/>
      <c r="C190" s="59"/>
      <c r="D190" s="59"/>
      <c r="E190" s="76"/>
      <c r="F190" s="59"/>
      <c r="G190" s="64" t="s">
        <v>1654</v>
      </c>
      <c r="H190" s="64"/>
      <c r="I190" s="64"/>
      <c r="J190" s="64"/>
      <c r="K190" s="76" t="e">
        <f t="shared" si="6"/>
        <v>#DIV/0!</v>
      </c>
      <c r="L190" s="76" t="e">
        <f t="shared" si="7"/>
        <v>#DIV/0!</v>
      </c>
    </row>
    <row r="191" s="37" customFormat="1" ht="17" customHeight="1" spans="1:12">
      <c r="A191" s="59"/>
      <c r="B191" s="59"/>
      <c r="C191" s="59"/>
      <c r="D191" s="59"/>
      <c r="E191" s="76"/>
      <c r="F191" s="59"/>
      <c r="G191" s="60" t="s">
        <v>1655</v>
      </c>
      <c r="H191" s="64"/>
      <c r="I191" s="64"/>
      <c r="J191" s="64"/>
      <c r="K191" s="76" t="e">
        <f t="shared" si="6"/>
        <v>#DIV/0!</v>
      </c>
      <c r="L191" s="76" t="e">
        <f t="shared" si="7"/>
        <v>#DIV/0!</v>
      </c>
    </row>
    <row r="192" s="37" customFormat="1" ht="17" customHeight="1" spans="1:12">
      <c r="A192" s="59"/>
      <c r="B192" s="59"/>
      <c r="C192" s="59"/>
      <c r="D192" s="59"/>
      <c r="E192" s="76"/>
      <c r="F192" s="59"/>
      <c r="G192" s="60" t="s">
        <v>1656</v>
      </c>
      <c r="H192" s="64"/>
      <c r="I192" s="64">
        <v>3</v>
      </c>
      <c r="J192" s="64"/>
      <c r="K192" s="76" t="e">
        <f t="shared" si="6"/>
        <v>#DIV/0!</v>
      </c>
      <c r="L192" s="76">
        <f t="shared" si="7"/>
        <v>0</v>
      </c>
    </row>
    <row r="193" s="37" customFormat="1" ht="17" customHeight="1" spans="1:12">
      <c r="A193" s="59"/>
      <c r="B193" s="59"/>
      <c r="C193" s="59"/>
      <c r="D193" s="59"/>
      <c r="E193" s="76"/>
      <c r="F193" s="59"/>
      <c r="G193" s="60" t="s">
        <v>1657</v>
      </c>
      <c r="H193" s="64"/>
      <c r="I193" s="64"/>
      <c r="J193" s="64"/>
      <c r="K193" s="76" t="e">
        <f t="shared" si="6"/>
        <v>#DIV/0!</v>
      </c>
      <c r="L193" s="76" t="e">
        <f t="shared" si="7"/>
        <v>#DIV/0!</v>
      </c>
    </row>
    <row r="194" s="37" customFormat="1" ht="17" customHeight="1" spans="1:12">
      <c r="A194" s="59"/>
      <c r="B194" s="59"/>
      <c r="C194" s="59"/>
      <c r="D194" s="59"/>
      <c r="E194" s="76"/>
      <c r="F194" s="59"/>
      <c r="G194" s="56" t="s">
        <v>1658</v>
      </c>
      <c r="H194" s="64">
        <f>SUM(H195:H209)</f>
        <v>0</v>
      </c>
      <c r="I194" s="64">
        <f>SUM(I195:I209)</f>
        <v>1627</v>
      </c>
      <c r="J194" s="64">
        <f>SUM(J195:J209)</f>
        <v>0</v>
      </c>
      <c r="K194" s="76" t="e">
        <f t="shared" si="6"/>
        <v>#DIV/0!</v>
      </c>
      <c r="L194" s="76">
        <f t="shared" si="7"/>
        <v>0</v>
      </c>
    </row>
    <row r="195" s="37" customFormat="1" ht="17" customHeight="1" spans="1:12">
      <c r="A195" s="59"/>
      <c r="B195" s="59"/>
      <c r="C195" s="59"/>
      <c r="D195" s="59"/>
      <c r="E195" s="76"/>
      <c r="F195" s="59"/>
      <c r="G195" s="56" t="s">
        <v>1659</v>
      </c>
      <c r="H195" s="64"/>
      <c r="I195" s="64"/>
      <c r="J195" s="64"/>
      <c r="K195" s="76" t="e">
        <f t="shared" si="6"/>
        <v>#DIV/0!</v>
      </c>
      <c r="L195" s="76" t="e">
        <f t="shared" si="7"/>
        <v>#DIV/0!</v>
      </c>
    </row>
    <row r="196" s="37" customFormat="1" ht="17" customHeight="1" spans="1:12">
      <c r="A196" s="59"/>
      <c r="B196" s="59"/>
      <c r="C196" s="59"/>
      <c r="D196" s="59"/>
      <c r="E196" s="76"/>
      <c r="F196" s="59"/>
      <c r="G196" s="56" t="s">
        <v>1660</v>
      </c>
      <c r="H196" s="64"/>
      <c r="I196" s="64"/>
      <c r="J196" s="64"/>
      <c r="K196" s="76" t="e">
        <f t="shared" si="6"/>
        <v>#DIV/0!</v>
      </c>
      <c r="L196" s="76" t="e">
        <f t="shared" si="7"/>
        <v>#DIV/0!</v>
      </c>
    </row>
    <row r="197" s="37" customFormat="1" ht="17" customHeight="1" spans="1:12">
      <c r="A197" s="59"/>
      <c r="B197" s="59"/>
      <c r="C197" s="59"/>
      <c r="D197" s="59"/>
      <c r="E197" s="76"/>
      <c r="F197" s="59"/>
      <c r="G197" s="56" t="s">
        <v>1661</v>
      </c>
      <c r="H197" s="64"/>
      <c r="I197" s="64"/>
      <c r="J197" s="64"/>
      <c r="K197" s="76" t="e">
        <f t="shared" si="6"/>
        <v>#DIV/0!</v>
      </c>
      <c r="L197" s="76" t="e">
        <f t="shared" si="7"/>
        <v>#DIV/0!</v>
      </c>
    </row>
    <row r="198" s="37" customFormat="1" ht="17" customHeight="1" spans="1:12">
      <c r="A198" s="59"/>
      <c r="B198" s="59"/>
      <c r="C198" s="59"/>
      <c r="D198" s="59"/>
      <c r="E198" s="76"/>
      <c r="F198" s="59"/>
      <c r="G198" s="56" t="s">
        <v>1662</v>
      </c>
      <c r="H198" s="64"/>
      <c r="I198" s="64"/>
      <c r="J198" s="64"/>
      <c r="K198" s="76" t="e">
        <f t="shared" si="6"/>
        <v>#DIV/0!</v>
      </c>
      <c r="L198" s="76" t="e">
        <f t="shared" si="7"/>
        <v>#DIV/0!</v>
      </c>
    </row>
    <row r="199" s="37" customFormat="1" ht="17" customHeight="1" spans="1:12">
      <c r="A199" s="59"/>
      <c r="B199" s="59"/>
      <c r="C199" s="59"/>
      <c r="D199" s="59"/>
      <c r="E199" s="76"/>
      <c r="F199" s="59"/>
      <c r="G199" s="56" t="s">
        <v>1663</v>
      </c>
      <c r="H199" s="64"/>
      <c r="I199" s="64"/>
      <c r="J199" s="64"/>
      <c r="K199" s="76" t="e">
        <f t="shared" si="6"/>
        <v>#DIV/0!</v>
      </c>
      <c r="L199" s="76" t="e">
        <f t="shared" si="7"/>
        <v>#DIV/0!</v>
      </c>
    </row>
    <row r="200" s="37" customFormat="1" ht="17" customHeight="1" spans="1:12">
      <c r="A200" s="59"/>
      <c r="B200" s="59"/>
      <c r="C200" s="59"/>
      <c r="D200" s="59"/>
      <c r="E200" s="76"/>
      <c r="F200" s="59"/>
      <c r="G200" s="56" t="s">
        <v>1664</v>
      </c>
      <c r="H200" s="64"/>
      <c r="I200" s="64"/>
      <c r="J200" s="64"/>
      <c r="K200" s="76" t="e">
        <f t="shared" ref="K200:K246" si="8">(J200/H200)</f>
        <v>#DIV/0!</v>
      </c>
      <c r="L200" s="76" t="e">
        <f t="shared" ref="L200:L246" si="9">(J200/I200)</f>
        <v>#DIV/0!</v>
      </c>
    </row>
    <row r="201" s="37" customFormat="1" ht="17" customHeight="1" spans="1:12">
      <c r="A201" s="59"/>
      <c r="B201" s="59"/>
      <c r="C201" s="59"/>
      <c r="D201" s="59"/>
      <c r="E201" s="76"/>
      <c r="F201" s="59"/>
      <c r="G201" s="56" t="s">
        <v>1665</v>
      </c>
      <c r="H201" s="64"/>
      <c r="I201" s="64"/>
      <c r="J201" s="64"/>
      <c r="K201" s="76" t="e">
        <f t="shared" si="8"/>
        <v>#DIV/0!</v>
      </c>
      <c r="L201" s="76" t="e">
        <f t="shared" si="9"/>
        <v>#DIV/0!</v>
      </c>
    </row>
    <row r="202" s="37" customFormat="1" ht="17" customHeight="1" spans="1:12">
      <c r="A202" s="59"/>
      <c r="B202" s="59"/>
      <c r="C202" s="59"/>
      <c r="D202" s="59"/>
      <c r="E202" s="76"/>
      <c r="F202" s="59"/>
      <c r="G202" s="56" t="s">
        <v>1666</v>
      </c>
      <c r="H202" s="64"/>
      <c r="I202" s="64"/>
      <c r="J202" s="64"/>
      <c r="K202" s="76" t="e">
        <f t="shared" si="8"/>
        <v>#DIV/0!</v>
      </c>
      <c r="L202" s="76" t="e">
        <f t="shared" si="9"/>
        <v>#DIV/0!</v>
      </c>
    </row>
    <row r="203" s="37" customFormat="1" ht="17" customHeight="1" spans="1:12">
      <c r="A203" s="59"/>
      <c r="B203" s="59"/>
      <c r="C203" s="59"/>
      <c r="D203" s="59"/>
      <c r="E203" s="76"/>
      <c r="F203" s="59"/>
      <c r="G203" s="56" t="s">
        <v>1667</v>
      </c>
      <c r="H203" s="64"/>
      <c r="I203" s="64"/>
      <c r="J203" s="64"/>
      <c r="K203" s="76" t="e">
        <f t="shared" si="8"/>
        <v>#DIV/0!</v>
      </c>
      <c r="L203" s="76" t="e">
        <f t="shared" si="9"/>
        <v>#DIV/0!</v>
      </c>
    </row>
    <row r="204" s="37" customFormat="1" ht="17" customHeight="1" spans="1:12">
      <c r="A204" s="59"/>
      <c r="B204" s="59"/>
      <c r="C204" s="59"/>
      <c r="D204" s="59"/>
      <c r="E204" s="76"/>
      <c r="F204" s="59"/>
      <c r="G204" s="56" t="s">
        <v>1668</v>
      </c>
      <c r="H204" s="64"/>
      <c r="I204" s="64"/>
      <c r="J204" s="64"/>
      <c r="K204" s="76" t="e">
        <f t="shared" si="8"/>
        <v>#DIV/0!</v>
      </c>
      <c r="L204" s="76" t="e">
        <f t="shared" si="9"/>
        <v>#DIV/0!</v>
      </c>
    </row>
    <row r="205" s="37" customFormat="1" ht="17" customHeight="1" spans="1:12">
      <c r="A205" s="59"/>
      <c r="B205" s="59"/>
      <c r="C205" s="59"/>
      <c r="D205" s="59"/>
      <c r="E205" s="76"/>
      <c r="F205" s="59"/>
      <c r="G205" s="56" t="s">
        <v>1669</v>
      </c>
      <c r="H205" s="64"/>
      <c r="I205" s="64"/>
      <c r="J205" s="64"/>
      <c r="K205" s="76" t="e">
        <f t="shared" si="8"/>
        <v>#DIV/0!</v>
      </c>
      <c r="L205" s="76" t="e">
        <f t="shared" si="9"/>
        <v>#DIV/0!</v>
      </c>
    </row>
    <row r="206" s="37" customFormat="1" ht="17" customHeight="1" spans="1:12">
      <c r="A206" s="59"/>
      <c r="B206" s="59"/>
      <c r="C206" s="59"/>
      <c r="D206" s="59"/>
      <c r="E206" s="76"/>
      <c r="F206" s="59"/>
      <c r="G206" s="56" t="s">
        <v>1670</v>
      </c>
      <c r="H206" s="64"/>
      <c r="I206" s="64"/>
      <c r="J206" s="64"/>
      <c r="K206" s="76" t="e">
        <f t="shared" si="8"/>
        <v>#DIV/0!</v>
      </c>
      <c r="L206" s="76" t="e">
        <f t="shared" si="9"/>
        <v>#DIV/0!</v>
      </c>
    </row>
    <row r="207" s="37" customFormat="1" ht="17" customHeight="1" spans="1:12">
      <c r="A207" s="59"/>
      <c r="B207" s="59"/>
      <c r="C207" s="59"/>
      <c r="D207" s="59"/>
      <c r="E207" s="76"/>
      <c r="F207" s="59"/>
      <c r="G207" s="56" t="s">
        <v>1671</v>
      </c>
      <c r="H207" s="64"/>
      <c r="I207" s="64"/>
      <c r="J207" s="64"/>
      <c r="K207" s="76" t="e">
        <f t="shared" si="8"/>
        <v>#DIV/0!</v>
      </c>
      <c r="L207" s="76" t="e">
        <f t="shared" si="9"/>
        <v>#DIV/0!</v>
      </c>
    </row>
    <row r="208" s="37" customFormat="1" ht="17" customHeight="1" spans="1:12">
      <c r="A208" s="59"/>
      <c r="B208" s="59"/>
      <c r="C208" s="59"/>
      <c r="D208" s="59"/>
      <c r="E208" s="76"/>
      <c r="F208" s="59"/>
      <c r="G208" s="56" t="s">
        <v>1672</v>
      </c>
      <c r="H208" s="64"/>
      <c r="I208" s="64">
        <v>1627</v>
      </c>
      <c r="J208" s="64"/>
      <c r="K208" s="76" t="e">
        <f t="shared" si="8"/>
        <v>#DIV/0!</v>
      </c>
      <c r="L208" s="76">
        <f t="shared" si="9"/>
        <v>0</v>
      </c>
    </row>
    <row r="209" s="37" customFormat="1" ht="17" customHeight="1" spans="1:12">
      <c r="A209" s="59"/>
      <c r="B209" s="59"/>
      <c r="C209" s="59"/>
      <c r="D209" s="59"/>
      <c r="E209" s="76"/>
      <c r="F209" s="59"/>
      <c r="G209" s="56" t="s">
        <v>1673</v>
      </c>
      <c r="H209" s="64"/>
      <c r="I209" s="64"/>
      <c r="J209" s="64"/>
      <c r="K209" s="76" t="e">
        <f t="shared" si="8"/>
        <v>#DIV/0!</v>
      </c>
      <c r="L209" s="76" t="e">
        <f t="shared" si="9"/>
        <v>#DIV/0!</v>
      </c>
    </row>
    <row r="210" s="37" customFormat="1" ht="17" customHeight="1" spans="1:12">
      <c r="A210" s="59"/>
      <c r="B210" s="59"/>
      <c r="C210" s="59"/>
      <c r="D210" s="59"/>
      <c r="E210" s="76"/>
      <c r="F210" s="59"/>
      <c r="G210" s="56" t="s">
        <v>1674</v>
      </c>
      <c r="H210" s="64">
        <f>SUM(H211:H225)</f>
        <v>0</v>
      </c>
      <c r="I210" s="64">
        <f>SUM(I211:I225)</f>
        <v>12</v>
      </c>
      <c r="J210" s="64">
        <f>SUM(J211:J225)</f>
        <v>0</v>
      </c>
      <c r="K210" s="76" t="e">
        <f t="shared" si="8"/>
        <v>#DIV/0!</v>
      </c>
      <c r="L210" s="76">
        <f t="shared" si="9"/>
        <v>0</v>
      </c>
    </row>
    <row r="211" s="37" customFormat="1" ht="17" customHeight="1" spans="1:12">
      <c r="A211" s="59"/>
      <c r="B211" s="59"/>
      <c r="C211" s="59"/>
      <c r="D211" s="59"/>
      <c r="E211" s="76"/>
      <c r="F211" s="59"/>
      <c r="G211" s="56" t="s">
        <v>1675</v>
      </c>
      <c r="H211" s="64"/>
      <c r="I211" s="64"/>
      <c r="J211" s="64"/>
      <c r="K211" s="76" t="e">
        <f t="shared" si="8"/>
        <v>#DIV/0!</v>
      </c>
      <c r="L211" s="76" t="e">
        <f t="shared" si="9"/>
        <v>#DIV/0!</v>
      </c>
    </row>
    <row r="212" s="37" customFormat="1" ht="17" customHeight="1" spans="1:12">
      <c r="A212" s="59"/>
      <c r="B212" s="59"/>
      <c r="C212" s="59"/>
      <c r="D212" s="59"/>
      <c r="E212" s="76"/>
      <c r="F212" s="59"/>
      <c r="G212" s="56" t="s">
        <v>1676</v>
      </c>
      <c r="H212" s="64"/>
      <c r="I212" s="64"/>
      <c r="J212" s="64"/>
      <c r="K212" s="76" t="e">
        <f t="shared" si="8"/>
        <v>#DIV/0!</v>
      </c>
      <c r="L212" s="76" t="e">
        <f t="shared" si="9"/>
        <v>#DIV/0!</v>
      </c>
    </row>
    <row r="213" s="37" customFormat="1" ht="17" customHeight="1" spans="1:12">
      <c r="A213" s="59"/>
      <c r="B213" s="59"/>
      <c r="C213" s="59"/>
      <c r="D213" s="59"/>
      <c r="E213" s="76"/>
      <c r="F213" s="59"/>
      <c r="G213" s="56" t="s">
        <v>1677</v>
      </c>
      <c r="H213" s="64"/>
      <c r="I213" s="64"/>
      <c r="J213" s="64"/>
      <c r="K213" s="76" t="e">
        <f t="shared" si="8"/>
        <v>#DIV/0!</v>
      </c>
      <c r="L213" s="76" t="e">
        <f t="shared" si="9"/>
        <v>#DIV/0!</v>
      </c>
    </row>
    <row r="214" s="37" customFormat="1" ht="17" customHeight="1" spans="1:12">
      <c r="A214" s="59"/>
      <c r="B214" s="59"/>
      <c r="C214" s="59"/>
      <c r="D214" s="59"/>
      <c r="E214" s="76"/>
      <c r="F214" s="59"/>
      <c r="G214" s="56" t="s">
        <v>1678</v>
      </c>
      <c r="H214" s="64"/>
      <c r="I214" s="64"/>
      <c r="J214" s="64"/>
      <c r="K214" s="76" t="e">
        <f t="shared" si="8"/>
        <v>#DIV/0!</v>
      </c>
      <c r="L214" s="76" t="e">
        <f t="shared" si="9"/>
        <v>#DIV/0!</v>
      </c>
    </row>
    <row r="215" s="37" customFormat="1" ht="17" customHeight="1" spans="1:12">
      <c r="A215" s="59"/>
      <c r="B215" s="59"/>
      <c r="C215" s="59"/>
      <c r="D215" s="59"/>
      <c r="E215" s="76"/>
      <c r="F215" s="59"/>
      <c r="G215" s="56" t="s">
        <v>1679</v>
      </c>
      <c r="H215" s="64"/>
      <c r="I215" s="64"/>
      <c r="J215" s="64"/>
      <c r="K215" s="76" t="e">
        <f t="shared" si="8"/>
        <v>#DIV/0!</v>
      </c>
      <c r="L215" s="76" t="e">
        <f t="shared" si="9"/>
        <v>#DIV/0!</v>
      </c>
    </row>
    <row r="216" s="37" customFormat="1" ht="17" customHeight="1" spans="1:12">
      <c r="A216" s="59"/>
      <c r="B216" s="59"/>
      <c r="C216" s="59"/>
      <c r="D216" s="59"/>
      <c r="E216" s="76"/>
      <c r="F216" s="59"/>
      <c r="G216" s="56" t="s">
        <v>1680</v>
      </c>
      <c r="H216" s="64"/>
      <c r="I216" s="64"/>
      <c r="J216" s="64"/>
      <c r="K216" s="76" t="e">
        <f t="shared" si="8"/>
        <v>#DIV/0!</v>
      </c>
      <c r="L216" s="76" t="e">
        <f t="shared" si="9"/>
        <v>#DIV/0!</v>
      </c>
    </row>
    <row r="217" s="37" customFormat="1" ht="17" customHeight="1" spans="1:12">
      <c r="A217" s="59"/>
      <c r="B217" s="59"/>
      <c r="C217" s="59"/>
      <c r="D217" s="59"/>
      <c r="E217" s="76"/>
      <c r="F217" s="59"/>
      <c r="G217" s="56" t="s">
        <v>1681</v>
      </c>
      <c r="H217" s="64"/>
      <c r="I217" s="64"/>
      <c r="J217" s="64"/>
      <c r="K217" s="76" t="e">
        <f t="shared" si="8"/>
        <v>#DIV/0!</v>
      </c>
      <c r="L217" s="76" t="e">
        <f t="shared" si="9"/>
        <v>#DIV/0!</v>
      </c>
    </row>
    <row r="218" s="37" customFormat="1" ht="17" customHeight="1" spans="1:12">
      <c r="A218" s="59"/>
      <c r="B218" s="59"/>
      <c r="C218" s="59"/>
      <c r="D218" s="59"/>
      <c r="E218" s="76"/>
      <c r="F218" s="59"/>
      <c r="G218" s="56" t="s">
        <v>1682</v>
      </c>
      <c r="H218" s="64"/>
      <c r="I218" s="64"/>
      <c r="J218" s="64"/>
      <c r="K218" s="76" t="e">
        <f t="shared" si="8"/>
        <v>#DIV/0!</v>
      </c>
      <c r="L218" s="76" t="e">
        <f t="shared" si="9"/>
        <v>#DIV/0!</v>
      </c>
    </row>
    <row r="219" s="37" customFormat="1" ht="17" customHeight="1" spans="1:12">
      <c r="A219" s="59"/>
      <c r="B219" s="59"/>
      <c r="C219" s="59"/>
      <c r="D219" s="59"/>
      <c r="E219" s="76"/>
      <c r="F219" s="59"/>
      <c r="G219" s="56" t="s">
        <v>1683</v>
      </c>
      <c r="H219" s="64"/>
      <c r="I219" s="64"/>
      <c r="J219" s="64"/>
      <c r="K219" s="76" t="e">
        <f t="shared" si="8"/>
        <v>#DIV/0!</v>
      </c>
      <c r="L219" s="76" t="e">
        <f t="shared" si="9"/>
        <v>#DIV/0!</v>
      </c>
    </row>
    <row r="220" s="37" customFormat="1" ht="17" customHeight="1" spans="1:12">
      <c r="A220" s="59"/>
      <c r="B220" s="59"/>
      <c r="C220" s="59"/>
      <c r="D220" s="59"/>
      <c r="E220" s="76"/>
      <c r="F220" s="59"/>
      <c r="G220" s="56" t="s">
        <v>1684</v>
      </c>
      <c r="H220" s="64"/>
      <c r="I220" s="64"/>
      <c r="J220" s="64"/>
      <c r="K220" s="76" t="e">
        <f t="shared" si="8"/>
        <v>#DIV/0!</v>
      </c>
      <c r="L220" s="76" t="e">
        <f t="shared" si="9"/>
        <v>#DIV/0!</v>
      </c>
    </row>
    <row r="221" s="37" customFormat="1" ht="17" customHeight="1" spans="1:12">
      <c r="A221" s="59"/>
      <c r="B221" s="59"/>
      <c r="C221" s="59"/>
      <c r="D221" s="59"/>
      <c r="E221" s="76"/>
      <c r="F221" s="59"/>
      <c r="G221" s="56" t="s">
        <v>1685</v>
      </c>
      <c r="H221" s="64"/>
      <c r="I221" s="64"/>
      <c r="J221" s="64"/>
      <c r="K221" s="76" t="e">
        <f t="shared" si="8"/>
        <v>#DIV/0!</v>
      </c>
      <c r="L221" s="76" t="e">
        <f t="shared" si="9"/>
        <v>#DIV/0!</v>
      </c>
    </row>
    <row r="222" s="37" customFormat="1" ht="17" customHeight="1" spans="1:12">
      <c r="A222" s="59"/>
      <c r="B222" s="59"/>
      <c r="C222" s="59"/>
      <c r="D222" s="59"/>
      <c r="E222" s="76"/>
      <c r="F222" s="59"/>
      <c r="G222" s="56" t="s">
        <v>1686</v>
      </c>
      <c r="H222" s="64"/>
      <c r="I222" s="64"/>
      <c r="J222" s="64"/>
      <c r="K222" s="76" t="e">
        <f t="shared" si="8"/>
        <v>#DIV/0!</v>
      </c>
      <c r="L222" s="76" t="e">
        <f t="shared" si="9"/>
        <v>#DIV/0!</v>
      </c>
    </row>
    <row r="223" s="37" customFormat="1" ht="17" customHeight="1" spans="1:12">
      <c r="A223" s="59"/>
      <c r="B223" s="59"/>
      <c r="C223" s="59"/>
      <c r="D223" s="59"/>
      <c r="E223" s="76"/>
      <c r="F223" s="59"/>
      <c r="G223" s="56" t="s">
        <v>1687</v>
      </c>
      <c r="H223" s="64"/>
      <c r="I223" s="64"/>
      <c r="J223" s="64"/>
      <c r="K223" s="76" t="e">
        <f t="shared" si="8"/>
        <v>#DIV/0!</v>
      </c>
      <c r="L223" s="76" t="e">
        <f t="shared" si="9"/>
        <v>#DIV/0!</v>
      </c>
    </row>
    <row r="224" s="37" customFormat="1" ht="17" customHeight="1" spans="1:12">
      <c r="A224" s="59"/>
      <c r="B224" s="59"/>
      <c r="C224" s="59"/>
      <c r="D224" s="59"/>
      <c r="E224" s="76"/>
      <c r="F224" s="59"/>
      <c r="G224" s="56" t="s">
        <v>1688</v>
      </c>
      <c r="H224" s="64"/>
      <c r="I224" s="64">
        <v>12</v>
      </c>
      <c r="J224" s="64"/>
      <c r="K224" s="76" t="e">
        <f t="shared" si="8"/>
        <v>#DIV/0!</v>
      </c>
      <c r="L224" s="76">
        <f t="shared" si="9"/>
        <v>0</v>
      </c>
    </row>
    <row r="225" s="37" customFormat="1" ht="17" customHeight="1" spans="1:12">
      <c r="A225" s="59"/>
      <c r="B225" s="59"/>
      <c r="C225" s="59"/>
      <c r="D225" s="59"/>
      <c r="E225" s="76"/>
      <c r="F225" s="59"/>
      <c r="G225" s="56" t="s">
        <v>1689</v>
      </c>
      <c r="H225" s="64"/>
      <c r="I225" s="64"/>
      <c r="J225" s="64"/>
      <c r="K225" s="76" t="e">
        <f t="shared" si="8"/>
        <v>#DIV/0!</v>
      </c>
      <c r="L225" s="76" t="e">
        <f t="shared" si="9"/>
        <v>#DIV/0!</v>
      </c>
    </row>
    <row r="226" s="37" customFormat="1" ht="17" customHeight="1" spans="1:12">
      <c r="A226" s="59"/>
      <c r="B226" s="59"/>
      <c r="C226" s="59"/>
      <c r="D226" s="59"/>
      <c r="E226" s="76"/>
      <c r="F226" s="59"/>
      <c r="G226" s="56" t="s">
        <v>1690</v>
      </c>
      <c r="H226" s="64">
        <f>SUM(H227,H240)</f>
        <v>0</v>
      </c>
      <c r="I226" s="64">
        <f>SUM(I227,I240)</f>
        <v>0</v>
      </c>
      <c r="J226" s="64">
        <f>SUM(J227,J240)</f>
        <v>0</v>
      </c>
      <c r="K226" s="76" t="e">
        <f t="shared" si="8"/>
        <v>#DIV/0!</v>
      </c>
      <c r="L226" s="76" t="e">
        <f t="shared" si="9"/>
        <v>#DIV/0!</v>
      </c>
    </row>
    <row r="227" s="37" customFormat="1" ht="17" customHeight="1" spans="1:12">
      <c r="A227" s="59"/>
      <c r="B227" s="59"/>
      <c r="C227" s="59"/>
      <c r="D227" s="59"/>
      <c r="E227" s="76"/>
      <c r="F227" s="59"/>
      <c r="G227" s="56" t="s">
        <v>1691</v>
      </c>
      <c r="H227" s="64">
        <f>SUM(H228:H239)</f>
        <v>0</v>
      </c>
      <c r="I227" s="64">
        <f>SUM(I228:I239)</f>
        <v>0</v>
      </c>
      <c r="J227" s="64">
        <f>SUM(J228:J239)</f>
        <v>0</v>
      </c>
      <c r="K227" s="76" t="e">
        <f t="shared" si="8"/>
        <v>#DIV/0!</v>
      </c>
      <c r="L227" s="76" t="e">
        <f t="shared" si="9"/>
        <v>#DIV/0!</v>
      </c>
    </row>
    <row r="228" s="37" customFormat="1" ht="17" customHeight="1" spans="1:12">
      <c r="A228" s="59"/>
      <c r="B228" s="59"/>
      <c r="C228" s="59"/>
      <c r="D228" s="59"/>
      <c r="E228" s="76"/>
      <c r="F228" s="59"/>
      <c r="G228" s="56" t="s">
        <v>1692</v>
      </c>
      <c r="H228" s="64"/>
      <c r="I228" s="64"/>
      <c r="J228" s="64"/>
      <c r="K228" s="76" t="e">
        <f t="shared" si="8"/>
        <v>#DIV/0!</v>
      </c>
      <c r="L228" s="76" t="e">
        <f t="shared" si="9"/>
        <v>#DIV/0!</v>
      </c>
    </row>
    <row r="229" s="37" customFormat="1" ht="17" customHeight="1" spans="1:12">
      <c r="A229" s="59"/>
      <c r="B229" s="59"/>
      <c r="C229" s="59"/>
      <c r="D229" s="59"/>
      <c r="E229" s="76"/>
      <c r="F229" s="59"/>
      <c r="G229" s="56" t="s">
        <v>1693</v>
      </c>
      <c r="H229" s="64"/>
      <c r="I229" s="64"/>
      <c r="J229" s="64"/>
      <c r="K229" s="76" t="e">
        <f t="shared" si="8"/>
        <v>#DIV/0!</v>
      </c>
      <c r="L229" s="76" t="e">
        <f t="shared" si="9"/>
        <v>#DIV/0!</v>
      </c>
    </row>
    <row r="230" s="37" customFormat="1" ht="17" customHeight="1" spans="1:12">
      <c r="A230" s="59"/>
      <c r="B230" s="59"/>
      <c r="C230" s="59"/>
      <c r="D230" s="59"/>
      <c r="E230" s="76"/>
      <c r="F230" s="59"/>
      <c r="G230" s="56" t="s">
        <v>1694</v>
      </c>
      <c r="H230" s="64"/>
      <c r="I230" s="64"/>
      <c r="J230" s="64"/>
      <c r="K230" s="76" t="e">
        <f t="shared" si="8"/>
        <v>#DIV/0!</v>
      </c>
      <c r="L230" s="76" t="e">
        <f t="shared" si="9"/>
        <v>#DIV/0!</v>
      </c>
    </row>
    <row r="231" s="37" customFormat="1" ht="17" customHeight="1" spans="1:12">
      <c r="A231" s="59"/>
      <c r="B231" s="59"/>
      <c r="C231" s="59"/>
      <c r="D231" s="59"/>
      <c r="E231" s="76"/>
      <c r="F231" s="59"/>
      <c r="G231" s="56" t="s">
        <v>1695</v>
      </c>
      <c r="H231" s="64"/>
      <c r="I231" s="64"/>
      <c r="J231" s="64"/>
      <c r="K231" s="76" t="e">
        <f t="shared" si="8"/>
        <v>#DIV/0!</v>
      </c>
      <c r="L231" s="76" t="e">
        <f t="shared" si="9"/>
        <v>#DIV/0!</v>
      </c>
    </row>
    <row r="232" s="37" customFormat="1" ht="17" customHeight="1" spans="1:12">
      <c r="A232" s="59"/>
      <c r="B232" s="59"/>
      <c r="C232" s="59"/>
      <c r="D232" s="59"/>
      <c r="E232" s="76"/>
      <c r="F232" s="59"/>
      <c r="G232" s="56" t="s">
        <v>1696</v>
      </c>
      <c r="H232" s="64"/>
      <c r="I232" s="64"/>
      <c r="J232" s="64"/>
      <c r="K232" s="76" t="e">
        <f t="shared" si="8"/>
        <v>#DIV/0!</v>
      </c>
      <c r="L232" s="76" t="e">
        <f t="shared" si="9"/>
        <v>#DIV/0!</v>
      </c>
    </row>
    <row r="233" s="37" customFormat="1" ht="17" customHeight="1" spans="1:12">
      <c r="A233" s="59"/>
      <c r="B233" s="59"/>
      <c r="C233" s="59"/>
      <c r="D233" s="59"/>
      <c r="E233" s="76"/>
      <c r="F233" s="59"/>
      <c r="G233" s="56" t="s">
        <v>1697</v>
      </c>
      <c r="H233" s="64"/>
      <c r="I233" s="64"/>
      <c r="J233" s="64"/>
      <c r="K233" s="76" t="e">
        <f t="shared" si="8"/>
        <v>#DIV/0!</v>
      </c>
      <c r="L233" s="76" t="e">
        <f t="shared" si="9"/>
        <v>#DIV/0!</v>
      </c>
    </row>
    <row r="234" s="37" customFormat="1" ht="17" customHeight="1" spans="1:12">
      <c r="A234" s="59"/>
      <c r="B234" s="59"/>
      <c r="C234" s="59"/>
      <c r="D234" s="59"/>
      <c r="E234" s="76"/>
      <c r="F234" s="59"/>
      <c r="G234" s="56" t="s">
        <v>1698</v>
      </c>
      <c r="H234" s="64"/>
      <c r="I234" s="64"/>
      <c r="J234" s="64"/>
      <c r="K234" s="76" t="e">
        <f t="shared" si="8"/>
        <v>#DIV/0!</v>
      </c>
      <c r="L234" s="76" t="e">
        <f t="shared" si="9"/>
        <v>#DIV/0!</v>
      </c>
    </row>
    <row r="235" s="37" customFormat="1" ht="17" customHeight="1" spans="1:12">
      <c r="A235" s="59"/>
      <c r="B235" s="59"/>
      <c r="C235" s="59"/>
      <c r="D235" s="59"/>
      <c r="E235" s="76"/>
      <c r="F235" s="59"/>
      <c r="G235" s="56" t="s">
        <v>1699</v>
      </c>
      <c r="H235" s="64"/>
      <c r="I235" s="64"/>
      <c r="J235" s="64"/>
      <c r="K235" s="76" t="e">
        <f t="shared" si="8"/>
        <v>#DIV/0!</v>
      </c>
      <c r="L235" s="76" t="e">
        <f t="shared" si="9"/>
        <v>#DIV/0!</v>
      </c>
    </row>
    <row r="236" s="37" customFormat="1" ht="17" customHeight="1" spans="1:12">
      <c r="A236" s="59"/>
      <c r="B236" s="59"/>
      <c r="C236" s="59"/>
      <c r="D236" s="59"/>
      <c r="E236" s="76"/>
      <c r="F236" s="59"/>
      <c r="G236" s="56" t="s">
        <v>1700</v>
      </c>
      <c r="H236" s="64"/>
      <c r="I236" s="64"/>
      <c r="J236" s="64"/>
      <c r="K236" s="76" t="e">
        <f t="shared" si="8"/>
        <v>#DIV/0!</v>
      </c>
      <c r="L236" s="76" t="e">
        <f t="shared" si="9"/>
        <v>#DIV/0!</v>
      </c>
    </row>
    <row r="237" s="37" customFormat="1" ht="17" customHeight="1" spans="1:12">
      <c r="A237" s="59"/>
      <c r="B237" s="59"/>
      <c r="C237" s="59"/>
      <c r="D237" s="59"/>
      <c r="E237" s="76"/>
      <c r="F237" s="59"/>
      <c r="G237" s="56" t="s">
        <v>1701</v>
      </c>
      <c r="H237" s="64"/>
      <c r="I237" s="64"/>
      <c r="J237" s="64"/>
      <c r="K237" s="76" t="e">
        <f t="shared" si="8"/>
        <v>#DIV/0!</v>
      </c>
      <c r="L237" s="76" t="e">
        <f t="shared" si="9"/>
        <v>#DIV/0!</v>
      </c>
    </row>
    <row r="238" s="37" customFormat="1" ht="17" customHeight="1" spans="1:12">
      <c r="A238" s="59"/>
      <c r="B238" s="59"/>
      <c r="C238" s="59"/>
      <c r="D238" s="59"/>
      <c r="E238" s="76"/>
      <c r="F238" s="59"/>
      <c r="G238" s="56" t="s">
        <v>1702</v>
      </c>
      <c r="H238" s="64"/>
      <c r="I238" s="64"/>
      <c r="J238" s="64"/>
      <c r="K238" s="76" t="e">
        <f t="shared" si="8"/>
        <v>#DIV/0!</v>
      </c>
      <c r="L238" s="76" t="e">
        <f t="shared" si="9"/>
        <v>#DIV/0!</v>
      </c>
    </row>
    <row r="239" s="37" customFormat="1" ht="17" customHeight="1" spans="1:12">
      <c r="A239" s="59"/>
      <c r="B239" s="59"/>
      <c r="C239" s="59"/>
      <c r="D239" s="59"/>
      <c r="E239" s="76"/>
      <c r="F239" s="59"/>
      <c r="G239" s="56" t="s">
        <v>1703</v>
      </c>
      <c r="H239" s="64"/>
      <c r="I239" s="64"/>
      <c r="J239" s="64"/>
      <c r="K239" s="76" t="e">
        <f t="shared" si="8"/>
        <v>#DIV/0!</v>
      </c>
      <c r="L239" s="76" t="e">
        <f t="shared" si="9"/>
        <v>#DIV/0!</v>
      </c>
    </row>
    <row r="240" s="37" customFormat="1" ht="17" customHeight="1" spans="1:12">
      <c r="A240" s="59"/>
      <c r="B240" s="59"/>
      <c r="C240" s="59"/>
      <c r="D240" s="59"/>
      <c r="E240" s="76"/>
      <c r="F240" s="59"/>
      <c r="G240" s="56" t="s">
        <v>1704</v>
      </c>
      <c r="H240" s="64">
        <f>SUM(H241:H246)</f>
        <v>0</v>
      </c>
      <c r="I240" s="64">
        <f>SUM(I241:I246)</f>
        <v>0</v>
      </c>
      <c r="J240" s="64">
        <f>SUM(J241:J246)</f>
        <v>0</v>
      </c>
      <c r="K240" s="76" t="e">
        <f t="shared" si="8"/>
        <v>#DIV/0!</v>
      </c>
      <c r="L240" s="76" t="e">
        <f t="shared" si="9"/>
        <v>#DIV/0!</v>
      </c>
    </row>
    <row r="241" s="37" customFormat="1" ht="17" customHeight="1" spans="1:12">
      <c r="A241" s="59"/>
      <c r="B241" s="59"/>
      <c r="C241" s="59"/>
      <c r="D241" s="59"/>
      <c r="E241" s="76"/>
      <c r="F241" s="59"/>
      <c r="G241" s="56" t="s">
        <v>844</v>
      </c>
      <c r="H241" s="64"/>
      <c r="I241" s="64"/>
      <c r="J241" s="64"/>
      <c r="K241" s="76" t="e">
        <f t="shared" si="8"/>
        <v>#DIV/0!</v>
      </c>
      <c r="L241" s="76" t="e">
        <f t="shared" si="9"/>
        <v>#DIV/0!</v>
      </c>
    </row>
    <row r="242" s="37" customFormat="1" ht="17" customHeight="1" spans="1:12">
      <c r="A242" s="59"/>
      <c r="B242" s="59"/>
      <c r="C242" s="59"/>
      <c r="D242" s="59"/>
      <c r="E242" s="76"/>
      <c r="F242" s="59"/>
      <c r="G242" s="56" t="s">
        <v>889</v>
      </c>
      <c r="H242" s="64"/>
      <c r="I242" s="64"/>
      <c r="J242" s="64"/>
      <c r="K242" s="76" t="e">
        <f t="shared" si="8"/>
        <v>#DIV/0!</v>
      </c>
      <c r="L242" s="76" t="e">
        <f t="shared" si="9"/>
        <v>#DIV/0!</v>
      </c>
    </row>
    <row r="243" s="37" customFormat="1" ht="17" customHeight="1" spans="1:12">
      <c r="A243" s="59"/>
      <c r="B243" s="59"/>
      <c r="C243" s="59"/>
      <c r="D243" s="59"/>
      <c r="E243" s="76"/>
      <c r="F243" s="59"/>
      <c r="G243" s="56" t="s">
        <v>1705</v>
      </c>
      <c r="H243" s="64"/>
      <c r="I243" s="64"/>
      <c r="J243" s="64"/>
      <c r="K243" s="76" t="e">
        <f t="shared" si="8"/>
        <v>#DIV/0!</v>
      </c>
      <c r="L243" s="76" t="e">
        <f t="shared" si="9"/>
        <v>#DIV/0!</v>
      </c>
    </row>
    <row r="244" s="37" customFormat="1" ht="17" customHeight="1" spans="1:12">
      <c r="A244" s="59"/>
      <c r="B244" s="59"/>
      <c r="C244" s="59"/>
      <c r="D244" s="59"/>
      <c r="E244" s="76"/>
      <c r="F244" s="59"/>
      <c r="G244" s="56" t="s">
        <v>1706</v>
      </c>
      <c r="H244" s="64"/>
      <c r="I244" s="64"/>
      <c r="J244" s="64"/>
      <c r="K244" s="76" t="e">
        <f t="shared" si="8"/>
        <v>#DIV/0!</v>
      </c>
      <c r="L244" s="76" t="e">
        <f t="shared" si="9"/>
        <v>#DIV/0!</v>
      </c>
    </row>
    <row r="245" s="37" customFormat="1" ht="17" customHeight="1" spans="1:12">
      <c r="A245" s="59"/>
      <c r="B245" s="59"/>
      <c r="C245" s="59"/>
      <c r="D245" s="59"/>
      <c r="E245" s="76"/>
      <c r="F245" s="59"/>
      <c r="G245" s="56" t="s">
        <v>1707</v>
      </c>
      <c r="H245" s="64"/>
      <c r="I245" s="64"/>
      <c r="J245" s="64"/>
      <c r="K245" s="76" t="e">
        <f t="shared" si="8"/>
        <v>#DIV/0!</v>
      </c>
      <c r="L245" s="76" t="e">
        <f t="shared" si="9"/>
        <v>#DIV/0!</v>
      </c>
    </row>
    <row r="246" s="37" customFormat="1" ht="17" customHeight="1" spans="1:12">
      <c r="A246" s="59"/>
      <c r="B246" s="59"/>
      <c r="C246" s="59"/>
      <c r="D246" s="59"/>
      <c r="E246" s="76"/>
      <c r="F246" s="59"/>
      <c r="G246" s="56" t="s">
        <v>1708</v>
      </c>
      <c r="H246" s="64"/>
      <c r="I246" s="64"/>
      <c r="J246" s="64"/>
      <c r="K246" s="76" t="e">
        <f t="shared" si="8"/>
        <v>#DIV/0!</v>
      </c>
      <c r="L246" s="76" t="e">
        <f t="shared" si="9"/>
        <v>#DIV/0!</v>
      </c>
    </row>
    <row r="247" s="37" customFormat="1" ht="17" customHeight="1" spans="1:12">
      <c r="A247" s="59"/>
      <c r="B247" s="59"/>
      <c r="C247" s="59"/>
      <c r="D247" s="59"/>
      <c r="E247" s="59"/>
      <c r="F247" s="59"/>
      <c r="G247" s="60"/>
      <c r="H247" s="64"/>
      <c r="I247" s="64"/>
      <c r="J247" s="64"/>
      <c r="K247" s="88"/>
      <c r="L247" s="88"/>
    </row>
    <row r="248" s="37" customFormat="1" ht="17" customHeight="1" spans="1:12">
      <c r="A248" s="59"/>
      <c r="B248" s="59"/>
      <c r="C248" s="59"/>
      <c r="D248" s="59"/>
      <c r="E248" s="59"/>
      <c r="F248" s="59"/>
      <c r="G248" s="60"/>
      <c r="H248" s="64"/>
      <c r="I248" s="64"/>
      <c r="J248" s="64"/>
      <c r="K248" s="88"/>
      <c r="L248" s="88"/>
    </row>
    <row r="249" s="37" customFormat="1" ht="17" customHeight="1" spans="1:12">
      <c r="A249" s="65" t="s">
        <v>1273</v>
      </c>
      <c r="B249" s="65">
        <f>SUM(B7,B8,B9,B10,B11,B12,B18,B19,B22,B23,B24,B25,B26,B27,B33,B34)</f>
        <v>0</v>
      </c>
      <c r="C249" s="65">
        <f>SUM(C7,C8,C9,C10,C11,C12,C18,C19,C22,C23,C24,C25,C26,C27,C33,C34)</f>
        <v>387</v>
      </c>
      <c r="D249" s="65">
        <f>SUM(D7,D8,D9,D10,D11,D12,D18,D19,D22,D23,D24,D25,D26,D27,D33,D34)</f>
        <v>400</v>
      </c>
      <c r="E249" s="82" t="e">
        <f t="shared" ref="E249:E255" si="10">(D249/B249)</f>
        <v>#DIV/0!</v>
      </c>
      <c r="F249" s="82">
        <f t="shared" ref="F249:F255" si="11">(D249/C249)</f>
        <v>1.03359173126615</v>
      </c>
      <c r="G249" s="65" t="s">
        <v>1709</v>
      </c>
      <c r="H249" s="83">
        <f>SUM(H7,H23,H35,H46,H104,H120,H164,H168,H194,H210,H226)</f>
        <v>14000</v>
      </c>
      <c r="I249" s="83">
        <f>SUM(I7,I23,I35,I46,I104,I120,I164,I168,I194,I210,I226)</f>
        <v>19970</v>
      </c>
      <c r="J249" s="83">
        <f>SUM(J7,J23,J35,J46,J104,J120,J164,J168,J194,J210,J226)</f>
        <v>2917</v>
      </c>
      <c r="K249" s="82">
        <f t="shared" ref="K249:K256" si="12">(J249/H249)</f>
        <v>0.208357142857143</v>
      </c>
      <c r="L249" s="82">
        <f t="shared" ref="L249:L256" si="13">(J249/I249)</f>
        <v>0.146069103655483</v>
      </c>
    </row>
    <row r="250" s="37" customFormat="1" ht="17" customHeight="1" spans="1:12">
      <c r="A250" s="84" t="s">
        <v>1710</v>
      </c>
      <c r="B250" s="84">
        <f>SUM(B251:B254)</f>
        <v>0</v>
      </c>
      <c r="C250" s="84">
        <f>SUM(C251:C254)</f>
        <v>5583</v>
      </c>
      <c r="D250" s="84">
        <f>SUM(D251:D254)</f>
        <v>17</v>
      </c>
      <c r="E250" s="82" t="e">
        <f t="shared" si="10"/>
        <v>#DIV/0!</v>
      </c>
      <c r="F250" s="82">
        <f t="shared" si="11"/>
        <v>0.0030449579079348</v>
      </c>
      <c r="G250" s="84" t="s">
        <v>1711</v>
      </c>
      <c r="H250" s="83">
        <f>SUM(H251:H254)</f>
        <v>0</v>
      </c>
      <c r="I250" s="83">
        <f>SUM(I251:I254)</f>
        <v>0</v>
      </c>
      <c r="J250" s="83">
        <f>SUM(J251:J254)</f>
        <v>0</v>
      </c>
      <c r="K250" s="82" t="e">
        <f t="shared" si="12"/>
        <v>#DIV/0!</v>
      </c>
      <c r="L250" s="82" t="e">
        <f t="shared" si="13"/>
        <v>#DIV/0!</v>
      </c>
    </row>
    <row r="251" s="37" customFormat="1" ht="17" customHeight="1" spans="1:12">
      <c r="A251" s="64" t="s">
        <v>1712</v>
      </c>
      <c r="B251" s="64"/>
      <c r="C251" s="64">
        <v>3944</v>
      </c>
      <c r="D251" s="64">
        <v>17</v>
      </c>
      <c r="E251" s="76" t="e">
        <f t="shared" si="10"/>
        <v>#DIV/0!</v>
      </c>
      <c r="F251" s="76">
        <f t="shared" si="11"/>
        <v>0.00431034482758621</v>
      </c>
      <c r="G251" s="64" t="s">
        <v>1713</v>
      </c>
      <c r="H251" s="64"/>
      <c r="I251" s="64"/>
      <c r="J251" s="64"/>
      <c r="K251" s="76" t="e">
        <f t="shared" si="12"/>
        <v>#DIV/0!</v>
      </c>
      <c r="L251" s="76" t="e">
        <f t="shared" si="13"/>
        <v>#DIV/0!</v>
      </c>
    </row>
    <row r="252" s="37" customFormat="1" ht="17" customHeight="1" spans="1:12">
      <c r="A252" s="64" t="s">
        <v>1714</v>
      </c>
      <c r="B252" s="64"/>
      <c r="C252" s="64"/>
      <c r="D252" s="64"/>
      <c r="E252" s="76" t="e">
        <f t="shared" si="10"/>
        <v>#DIV/0!</v>
      </c>
      <c r="F252" s="76" t="e">
        <f t="shared" si="11"/>
        <v>#DIV/0!</v>
      </c>
      <c r="G252" s="64" t="s">
        <v>1715</v>
      </c>
      <c r="H252" s="64"/>
      <c r="I252" s="64"/>
      <c r="J252" s="64"/>
      <c r="K252" s="76" t="e">
        <f t="shared" si="12"/>
        <v>#DIV/0!</v>
      </c>
      <c r="L252" s="76" t="e">
        <f t="shared" si="13"/>
        <v>#DIV/0!</v>
      </c>
    </row>
    <row r="253" s="37" customFormat="1" ht="17" customHeight="1" spans="1:13">
      <c r="A253" s="64" t="s">
        <v>1716</v>
      </c>
      <c r="B253" s="64"/>
      <c r="C253" s="64"/>
      <c r="D253" s="64"/>
      <c r="E253" s="76" t="e">
        <f t="shared" si="10"/>
        <v>#DIV/0!</v>
      </c>
      <c r="F253" s="76" t="e">
        <f t="shared" si="11"/>
        <v>#DIV/0!</v>
      </c>
      <c r="G253" s="64" t="s">
        <v>1717</v>
      </c>
      <c r="H253" s="64"/>
      <c r="I253" s="64"/>
      <c r="J253" s="64"/>
      <c r="K253" s="76" t="e">
        <f t="shared" si="12"/>
        <v>#DIV/0!</v>
      </c>
      <c r="L253" s="76" t="e">
        <f t="shared" si="13"/>
        <v>#DIV/0!</v>
      </c>
      <c r="M253" s="64">
        <f>IF(J253&lt;&gt;表三!D87,"与表三调入金额不一致",0)</f>
        <v>0</v>
      </c>
    </row>
    <row r="254" s="37" customFormat="1" ht="17" customHeight="1" spans="1:12">
      <c r="A254" s="64" t="s">
        <v>1718</v>
      </c>
      <c r="B254" s="64"/>
      <c r="C254" s="64">
        <v>1639</v>
      </c>
      <c r="D254" s="64"/>
      <c r="E254" s="76" t="e">
        <f t="shared" si="10"/>
        <v>#DIV/0!</v>
      </c>
      <c r="F254" s="76">
        <f t="shared" si="11"/>
        <v>0</v>
      </c>
      <c r="G254" s="64" t="s">
        <v>1719</v>
      </c>
      <c r="H254" s="64"/>
      <c r="I254" s="64"/>
      <c r="J254" s="64"/>
      <c r="K254" s="76" t="e">
        <f t="shared" si="12"/>
        <v>#DIV/0!</v>
      </c>
      <c r="L254" s="76" t="e">
        <f t="shared" si="13"/>
        <v>#DIV/0!</v>
      </c>
    </row>
    <row r="255" s="37" customFormat="1" ht="17" customHeight="1" spans="1:12">
      <c r="A255" s="84" t="s">
        <v>1720</v>
      </c>
      <c r="B255" s="83">
        <f>B257</f>
        <v>14000</v>
      </c>
      <c r="C255" s="83">
        <f>C257</f>
        <v>14000</v>
      </c>
      <c r="D255" s="83">
        <f>D257</f>
        <v>2500</v>
      </c>
      <c r="E255" s="82">
        <f t="shared" si="10"/>
        <v>0.178571428571429</v>
      </c>
      <c r="F255" s="82">
        <f t="shared" si="11"/>
        <v>0.178571428571429</v>
      </c>
      <c r="G255" s="84" t="s">
        <v>1721</v>
      </c>
      <c r="H255" s="83">
        <f>H256</f>
        <v>0</v>
      </c>
      <c r="I255" s="83">
        <f>I256</f>
        <v>0</v>
      </c>
      <c r="J255" s="83">
        <f>J256</f>
        <v>0</v>
      </c>
      <c r="K255" s="82" t="e">
        <f t="shared" si="12"/>
        <v>#DIV/0!</v>
      </c>
      <c r="L255" s="82" t="e">
        <f t="shared" si="13"/>
        <v>#DIV/0!</v>
      </c>
    </row>
    <row r="256" s="37" customFormat="1" ht="17" customHeight="1" spans="1:12">
      <c r="A256" s="85" t="s">
        <v>1722</v>
      </c>
      <c r="B256" s="86"/>
      <c r="C256" s="86"/>
      <c r="D256" s="86"/>
      <c r="E256" s="87"/>
      <c r="F256" s="87"/>
      <c r="G256" s="77" t="s">
        <v>1723</v>
      </c>
      <c r="H256" s="64"/>
      <c r="I256" s="64"/>
      <c r="J256" s="64"/>
      <c r="K256" s="76" t="e">
        <f t="shared" si="12"/>
        <v>#DIV/0!</v>
      </c>
      <c r="L256" s="76" t="e">
        <f t="shared" si="13"/>
        <v>#DIV/0!</v>
      </c>
    </row>
    <row r="257" s="37" customFormat="1" ht="17" customHeight="1" spans="1:12">
      <c r="A257" s="77" t="s">
        <v>1724</v>
      </c>
      <c r="B257" s="77">
        <v>14000</v>
      </c>
      <c r="C257" s="64">
        <v>14000</v>
      </c>
      <c r="D257" s="64">
        <v>2500</v>
      </c>
      <c r="E257" s="76">
        <f>(D257/B257)</f>
        <v>0.178571428571429</v>
      </c>
      <c r="F257" s="76">
        <f>(D257/C257)</f>
        <v>0.178571428571429</v>
      </c>
      <c r="G257" s="85" t="s">
        <v>1725</v>
      </c>
      <c r="H257" s="86"/>
      <c r="I257" s="86"/>
      <c r="J257" s="86"/>
      <c r="K257" s="87"/>
      <c r="L257" s="87"/>
    </row>
    <row r="258" s="37" customFormat="1" ht="17" customHeight="1" spans="1:12">
      <c r="A258" s="77"/>
      <c r="B258" s="77"/>
      <c r="C258" s="64"/>
      <c r="D258" s="64"/>
      <c r="E258" s="88"/>
      <c r="F258" s="88"/>
      <c r="G258" s="77"/>
      <c r="H258" s="64"/>
      <c r="I258" s="64"/>
      <c r="J258" s="64"/>
      <c r="K258" s="88"/>
      <c r="L258" s="88"/>
    </row>
    <row r="259" s="37" customFormat="1" ht="17" customHeight="1" spans="1:12">
      <c r="A259" s="77"/>
      <c r="B259" s="77"/>
      <c r="C259" s="77"/>
      <c r="D259" s="77"/>
      <c r="E259" s="89"/>
      <c r="F259" s="89"/>
      <c r="G259" s="77"/>
      <c r="H259" s="64"/>
      <c r="I259" s="64"/>
      <c r="J259" s="64"/>
      <c r="K259" s="88"/>
      <c r="L259" s="88"/>
    </row>
    <row r="260" s="37" customFormat="1" ht="17" customHeight="1" spans="1:12">
      <c r="A260" s="90" t="s">
        <v>60</v>
      </c>
      <c r="B260" s="90">
        <f>B249+B250+B255</f>
        <v>14000</v>
      </c>
      <c r="C260" s="90">
        <f>C249+C250+C255</f>
        <v>19970</v>
      </c>
      <c r="D260" s="90">
        <f>D249+D250+D255</f>
        <v>2917</v>
      </c>
      <c r="E260" s="91">
        <f>(D260/B260)</f>
        <v>0.208357142857143</v>
      </c>
      <c r="F260" s="91">
        <f>(D260/C260)</f>
        <v>0.146069103655483</v>
      </c>
      <c r="G260" s="90" t="s">
        <v>1045</v>
      </c>
      <c r="H260" s="92">
        <f>SUM(H249,H250,H255)</f>
        <v>14000</v>
      </c>
      <c r="I260" s="92">
        <f>SUM(I249,I250,I255)</f>
        <v>19970</v>
      </c>
      <c r="J260" s="92">
        <f>SUM(J249,J250,J255)</f>
        <v>2917</v>
      </c>
      <c r="K260" s="91">
        <f>(J260/H260)</f>
        <v>0.208357142857143</v>
      </c>
      <c r="L260" s="91">
        <f>(J260/I260)</f>
        <v>0.146069103655483</v>
      </c>
    </row>
    <row r="261" s="37" customFormat="1" ht="20.1" customHeight="1" spans="1:1">
      <c r="A261" s="93" t="s">
        <v>61</v>
      </c>
    </row>
    <row r="262" s="37" customFormat="1" ht="20.1" customHeight="1"/>
    <row r="263" s="37" customFormat="1" ht="20.1" customHeight="1"/>
    <row r="264" s="37" customFormat="1" ht="20.1" customHeight="1"/>
    <row r="265" s="37" customFormat="1" ht="20.1" customHeight="1"/>
    <row r="266" s="37" customFormat="1" ht="20.1" customHeight="1"/>
    <row r="267" s="37" customFormat="1" ht="20.1" customHeight="1"/>
    <row r="268" s="37" customFormat="1" ht="20.1" customHeight="1"/>
    <row r="269" s="37" customFormat="1" ht="20.1" customHeight="1"/>
    <row r="270" s="37" customFormat="1" ht="20.1" customHeight="1"/>
    <row r="271" s="37" customFormat="1" ht="20.1" customHeight="1"/>
    <row r="272" s="37" customFormat="1" ht="20.1" customHeight="1"/>
    <row r="273" s="37" customFormat="1" ht="20.1" customHeight="1"/>
    <row r="274" s="37" customFormat="1" ht="20.1" customHeight="1"/>
    <row r="275" s="37" customFormat="1" ht="20.1" customHeight="1"/>
    <row r="276" s="37" customFormat="1" ht="20.1" customHeight="1"/>
    <row r="277" s="37" customFormat="1" ht="20.1" customHeight="1"/>
    <row r="278" s="37" customFormat="1" ht="20.1" customHeight="1"/>
    <row r="279" s="37" customFormat="1" ht="20.1" customHeight="1"/>
    <row r="280" s="37" customFormat="1" ht="20.1" customHeight="1"/>
    <row r="281" s="37" customFormat="1" ht="20.1" customHeight="1"/>
    <row r="282" s="37" customFormat="1" ht="20.1" customHeight="1"/>
    <row r="283" s="37" customFormat="1" ht="20.1" customHeight="1"/>
    <row r="284" s="37" customFormat="1" ht="20.1" customHeight="1"/>
    <row r="285" s="37" customFormat="1" ht="20.1" customHeight="1"/>
    <row r="286" s="37" customFormat="1" ht="20.1" customHeight="1"/>
    <row r="287" s="37" customFormat="1" ht="20.1" customHeight="1"/>
    <row r="288" s="37" customFormat="1" ht="20.1" customHeight="1"/>
    <row r="289" s="37" customFormat="1" ht="20.1" customHeight="1"/>
    <row r="290" s="37" customFormat="1" ht="20.1" customHeight="1"/>
    <row r="291" s="37" customFormat="1" ht="20.1" customHeight="1"/>
    <row r="292" s="37" customFormat="1" ht="20.1" customHeight="1"/>
    <row r="293" s="37" customFormat="1" ht="20.1" customHeight="1"/>
    <row r="294" s="37" customFormat="1" ht="20.1" customHeight="1"/>
    <row r="295" s="37" customFormat="1" ht="20.1" customHeight="1"/>
    <row r="296" s="37" customFormat="1" ht="20.1" customHeight="1"/>
    <row r="297" s="37" customFormat="1" ht="20.1" customHeight="1"/>
    <row r="298" s="37" customFormat="1" ht="20.1" customHeight="1"/>
    <row r="299" s="37" customFormat="1" ht="20.1" customHeight="1"/>
    <row r="300" s="37" customFormat="1" ht="20.1" customHeight="1"/>
    <row r="301" s="37" customFormat="1" ht="20.1" customHeight="1"/>
    <row r="302" s="37" customFormat="1" ht="20.1" customHeight="1"/>
    <row r="303" s="37" customFormat="1" ht="20.1" customHeight="1"/>
    <row r="304" s="37" customFormat="1" ht="20.1" customHeight="1"/>
    <row r="305" s="37" customFormat="1" ht="20.1" customHeight="1"/>
    <row r="306" s="37" customFormat="1" ht="20.1" customHeight="1"/>
    <row r="307" s="37" customFormat="1" ht="20.1" customHeight="1"/>
    <row r="308" s="37" customFormat="1" ht="20.1" customHeight="1"/>
    <row r="309" s="37" customFormat="1" ht="20.1" customHeight="1"/>
    <row r="310" s="37" customFormat="1" ht="20.1" customHeight="1"/>
    <row r="311" s="37" customFormat="1" ht="20.1" customHeight="1"/>
    <row r="312" s="37" customFormat="1" ht="20.1" customHeight="1"/>
    <row r="313" s="37" customFormat="1" ht="20.1" customHeight="1"/>
  </sheetData>
  <mergeCells count="12">
    <mergeCell ref="A2:L2"/>
    <mergeCell ref="A4:F4"/>
    <mergeCell ref="G4:L4"/>
    <mergeCell ref="D5:F5"/>
    <mergeCell ref="J5:L5"/>
    <mergeCell ref="A5:A6"/>
    <mergeCell ref="B5:B6"/>
    <mergeCell ref="C5:C6"/>
    <mergeCell ref="G5:G6"/>
    <mergeCell ref="H5:H6"/>
    <mergeCell ref="I5:I6"/>
    <mergeCell ref="M5:M6"/>
  </mergeCells>
  <printOptions horizontalCentered="1"/>
  <pageMargins left="0.468055555555556" right="0.468055555555556" top="0.590277777777778" bottom="0.468055555555556" header="0.310416666666667" footer="0.310416666666667"/>
  <pageSetup paperSize="9" scale="64"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showGridLines="0" showZeros="0" workbookViewId="0">
      <pane xSplit="1" ySplit="5" topLeftCell="B30" activePane="bottomRight" state="frozen"/>
      <selection/>
      <selection pane="topRight"/>
      <selection pane="bottomLeft"/>
      <selection pane="bottomRight" activeCell="G47" sqref="G47"/>
    </sheetView>
  </sheetViews>
  <sheetFormatPr defaultColWidth="9" defaultRowHeight="13.5"/>
  <cols>
    <col min="1" max="1" width="63.375" style="37" customWidth="1"/>
    <col min="2" max="8" width="13.625" style="40" customWidth="1"/>
    <col min="9" max="9" width="9" style="41"/>
    <col min="10" max="16384" width="9" style="37"/>
  </cols>
  <sheetData>
    <row r="1" s="37" customFormat="1" ht="14.25" spans="1:9">
      <c r="A1" s="42" t="s">
        <v>1726</v>
      </c>
      <c r="B1" s="40"/>
      <c r="C1" s="40"/>
      <c r="D1" s="40"/>
      <c r="E1" s="40"/>
      <c r="F1" s="40"/>
      <c r="G1" s="40"/>
      <c r="H1" s="40"/>
      <c r="I1" s="41"/>
    </row>
    <row r="2" s="38" customFormat="1" ht="22.5" spans="1:9">
      <c r="A2" s="33" t="s">
        <v>1727</v>
      </c>
      <c r="B2" s="43"/>
      <c r="C2" s="43"/>
      <c r="D2" s="43"/>
      <c r="E2" s="43"/>
      <c r="F2" s="43"/>
      <c r="G2" s="43"/>
      <c r="H2" s="43"/>
      <c r="I2" s="68"/>
    </row>
    <row r="3" s="37" customFormat="1" ht="18" customHeight="1" spans="2:9">
      <c r="B3" s="40"/>
      <c r="C3" s="40"/>
      <c r="D3" s="40"/>
      <c r="E3" s="40"/>
      <c r="F3" s="40"/>
      <c r="G3" s="40"/>
      <c r="H3" s="44" t="s">
        <v>24</v>
      </c>
      <c r="I3" s="41"/>
    </row>
    <row r="4" s="39" customFormat="1" ht="31.5" customHeight="1" spans="1:9">
      <c r="A4" s="45" t="s">
        <v>25</v>
      </c>
      <c r="B4" s="46" t="s">
        <v>1163</v>
      </c>
      <c r="C4" s="46" t="s">
        <v>1728</v>
      </c>
      <c r="D4" s="46" t="s">
        <v>1729</v>
      </c>
      <c r="E4" s="46" t="s">
        <v>1730</v>
      </c>
      <c r="F4" s="47" t="s">
        <v>1167</v>
      </c>
      <c r="G4" s="46" t="s">
        <v>1168</v>
      </c>
      <c r="H4" s="46" t="s">
        <v>1169</v>
      </c>
      <c r="I4" s="69" t="s">
        <v>1731</v>
      </c>
    </row>
    <row r="5" s="39" customFormat="1" ht="27.75" customHeight="1" spans="1:9">
      <c r="A5" s="48"/>
      <c r="B5" s="49"/>
      <c r="C5" s="49"/>
      <c r="D5" s="50"/>
      <c r="E5" s="51"/>
      <c r="F5" s="52"/>
      <c r="G5" s="49"/>
      <c r="H5" s="49"/>
      <c r="I5" s="70"/>
    </row>
    <row r="6" s="37" customFormat="1" ht="18.4" customHeight="1" spans="1:9">
      <c r="A6" s="53" t="s">
        <v>1458</v>
      </c>
      <c r="B6" s="54">
        <f>C6+D6+E6+F6+G6+H6</f>
        <v>0</v>
      </c>
      <c r="C6" s="55">
        <f t="shared" ref="C6:H6" si="0">SUM(C7:C9)</f>
        <v>0</v>
      </c>
      <c r="D6" s="55">
        <f t="shared" si="0"/>
        <v>0</v>
      </c>
      <c r="E6" s="55">
        <f t="shared" si="0"/>
        <v>0</v>
      </c>
      <c r="F6" s="55">
        <f t="shared" si="0"/>
        <v>0</v>
      </c>
      <c r="G6" s="55">
        <f t="shared" si="0"/>
        <v>0</v>
      </c>
      <c r="H6" s="55">
        <f t="shared" si="0"/>
        <v>0</v>
      </c>
      <c r="I6" s="41">
        <f>IF(B6&lt;&gt;表八!J7,"与政府性基金收支表金额不一致",0)</f>
        <v>0</v>
      </c>
    </row>
    <row r="7" s="37" customFormat="1" ht="18.4" customHeight="1" spans="1:9">
      <c r="A7" s="56" t="s">
        <v>1732</v>
      </c>
      <c r="B7" s="57">
        <f t="shared" ref="B7:B51" si="1">C7+D7+E7+F7+G7+H7</f>
        <v>0</v>
      </c>
      <c r="C7" s="58"/>
      <c r="D7" s="58"/>
      <c r="E7" s="58"/>
      <c r="F7" s="58"/>
      <c r="G7" s="58"/>
      <c r="H7" s="58"/>
      <c r="I7" s="41">
        <f>IF(B7&lt;&gt;表八!J8,"与政府性基金收支表金额不一致",0)</f>
        <v>0</v>
      </c>
    </row>
    <row r="8" s="37" customFormat="1" ht="18.4" customHeight="1" spans="1:9">
      <c r="A8" s="56" t="s">
        <v>1733</v>
      </c>
      <c r="B8" s="57">
        <f t="shared" si="1"/>
        <v>0</v>
      </c>
      <c r="C8" s="58"/>
      <c r="D8" s="58"/>
      <c r="E8" s="58"/>
      <c r="F8" s="58"/>
      <c r="G8" s="58"/>
      <c r="H8" s="58"/>
      <c r="I8" s="41">
        <f>IF(B8&lt;&gt;表八!J14,"与政府性基金收支表金额不一致",0)</f>
        <v>0</v>
      </c>
    </row>
    <row r="9" s="37" customFormat="1" ht="18.4" customHeight="1" spans="1:9">
      <c r="A9" s="56" t="s">
        <v>1734</v>
      </c>
      <c r="B9" s="57">
        <f t="shared" si="1"/>
        <v>0</v>
      </c>
      <c r="C9" s="58"/>
      <c r="D9" s="58"/>
      <c r="E9" s="58"/>
      <c r="F9" s="58"/>
      <c r="G9" s="58"/>
      <c r="H9" s="58"/>
      <c r="I9" s="41">
        <f>IF(B9&lt;&gt;表八!J20,"与政府性基金收支表金额不一致",0)</f>
        <v>0</v>
      </c>
    </row>
    <row r="10" s="37" customFormat="1" ht="18.4" customHeight="1" spans="1:9">
      <c r="A10" s="53" t="s">
        <v>1490</v>
      </c>
      <c r="B10" s="54">
        <f t="shared" si="1"/>
        <v>0</v>
      </c>
      <c r="C10" s="55">
        <f t="shared" ref="C10:H10" si="2">SUM(C11:C13)</f>
        <v>0</v>
      </c>
      <c r="D10" s="55">
        <f t="shared" si="2"/>
        <v>0</v>
      </c>
      <c r="E10" s="55">
        <f t="shared" si="2"/>
        <v>0</v>
      </c>
      <c r="F10" s="55">
        <f t="shared" si="2"/>
        <v>0</v>
      </c>
      <c r="G10" s="55">
        <f t="shared" si="2"/>
        <v>0</v>
      </c>
      <c r="H10" s="55">
        <f t="shared" si="2"/>
        <v>0</v>
      </c>
      <c r="I10" s="41">
        <f>IF(B10&lt;&gt;表八!J23,"与政府性基金收支表金额不一致",0)</f>
        <v>0</v>
      </c>
    </row>
    <row r="11" s="37" customFormat="1" ht="18.4" customHeight="1" spans="1:9">
      <c r="A11" s="56" t="s">
        <v>1492</v>
      </c>
      <c r="B11" s="57">
        <f t="shared" si="1"/>
        <v>0</v>
      </c>
      <c r="C11" s="58"/>
      <c r="D11" s="58"/>
      <c r="E11" s="58"/>
      <c r="F11" s="58"/>
      <c r="G11" s="58"/>
      <c r="H11" s="58"/>
      <c r="I11" s="41">
        <f>IF(B11&lt;&gt;表八!J24,"与政府性基金收支表金额不一致",0)</f>
        <v>0</v>
      </c>
    </row>
    <row r="12" s="37" customFormat="1" ht="18.4" customHeight="1" spans="1:9">
      <c r="A12" s="56" t="s">
        <v>1500</v>
      </c>
      <c r="B12" s="57">
        <f t="shared" si="1"/>
        <v>0</v>
      </c>
      <c r="C12" s="58"/>
      <c r="D12" s="58"/>
      <c r="E12" s="58"/>
      <c r="F12" s="58"/>
      <c r="G12" s="58"/>
      <c r="H12" s="58"/>
      <c r="I12" s="41">
        <f>IF(B12&lt;&gt;表八!J28,"与政府性基金收支表金额不一致",0)</f>
        <v>0</v>
      </c>
    </row>
    <row r="13" s="37" customFormat="1" ht="18.4" customHeight="1" spans="1:9">
      <c r="A13" s="56" t="s">
        <v>1506</v>
      </c>
      <c r="B13" s="57">
        <f t="shared" si="1"/>
        <v>0</v>
      </c>
      <c r="C13" s="58"/>
      <c r="D13" s="58"/>
      <c r="E13" s="58"/>
      <c r="F13" s="58"/>
      <c r="G13" s="58"/>
      <c r="H13" s="58"/>
      <c r="I13" s="41">
        <f>IF(B13&lt;&gt;表八!J32,"与政府性基金收支表金额不一致",0)</f>
        <v>0</v>
      </c>
    </row>
    <row r="14" s="37" customFormat="1" ht="18.4" customHeight="1" spans="1:9">
      <c r="A14" s="53" t="s">
        <v>1511</v>
      </c>
      <c r="B14" s="54">
        <f t="shared" si="1"/>
        <v>0</v>
      </c>
      <c r="C14" s="55">
        <f t="shared" ref="C14:H14" si="3">SUM(C15:C16)</f>
        <v>0</v>
      </c>
      <c r="D14" s="55">
        <f t="shared" si="3"/>
        <v>0</v>
      </c>
      <c r="E14" s="55">
        <f t="shared" si="3"/>
        <v>0</v>
      </c>
      <c r="F14" s="55">
        <f t="shared" si="3"/>
        <v>0</v>
      </c>
      <c r="G14" s="55">
        <f t="shared" si="3"/>
        <v>0</v>
      </c>
      <c r="H14" s="55">
        <f t="shared" si="3"/>
        <v>0</v>
      </c>
      <c r="I14" s="41">
        <f>IF(B14&lt;&gt;表八!J35,"与政府性基金收支表金额不一致",0)</f>
        <v>0</v>
      </c>
    </row>
    <row r="15" s="37" customFormat="1" ht="18.4" customHeight="1" spans="1:9">
      <c r="A15" s="59" t="s">
        <v>1513</v>
      </c>
      <c r="B15" s="57">
        <f t="shared" si="1"/>
        <v>0</v>
      </c>
      <c r="C15" s="58"/>
      <c r="D15" s="58"/>
      <c r="E15" s="58"/>
      <c r="F15" s="58"/>
      <c r="G15" s="58"/>
      <c r="H15" s="58"/>
      <c r="I15" s="41">
        <f>IF(B15&lt;&gt;表八!J36,"与政府性基金收支表金额不一致",0)</f>
        <v>0</v>
      </c>
    </row>
    <row r="16" s="37" customFormat="1" ht="18.4" customHeight="1" spans="1:9">
      <c r="A16" s="59" t="s">
        <v>1523</v>
      </c>
      <c r="B16" s="57">
        <f t="shared" si="1"/>
        <v>0</v>
      </c>
      <c r="C16" s="58"/>
      <c r="D16" s="58"/>
      <c r="E16" s="58"/>
      <c r="F16" s="58"/>
      <c r="G16" s="58"/>
      <c r="H16" s="58"/>
      <c r="I16" s="41">
        <f>IF(B16&lt;&gt;表八!J41,"与政府性基金收支表金额不一致",0)</f>
        <v>0</v>
      </c>
    </row>
    <row r="17" s="37" customFormat="1" ht="18.4" customHeight="1" spans="1:9">
      <c r="A17" s="53" t="s">
        <v>1533</v>
      </c>
      <c r="B17" s="54">
        <f t="shared" si="1"/>
        <v>400</v>
      </c>
      <c r="C17" s="55">
        <f t="shared" ref="C17:H17" si="4">SUM(C18:C27)</f>
        <v>400</v>
      </c>
      <c r="D17" s="55">
        <f t="shared" si="4"/>
        <v>0</v>
      </c>
      <c r="E17" s="55">
        <f t="shared" si="4"/>
        <v>0</v>
      </c>
      <c r="F17" s="55">
        <f t="shared" si="4"/>
        <v>0</v>
      </c>
      <c r="G17" s="55">
        <f t="shared" si="4"/>
        <v>0</v>
      </c>
      <c r="H17" s="55">
        <f t="shared" si="4"/>
        <v>0</v>
      </c>
      <c r="I17" s="41">
        <f>IF(B17&lt;&gt;表八!J46,"与政府性基金收支表金额不一致",0)</f>
        <v>0</v>
      </c>
    </row>
    <row r="18" s="37" customFormat="1" ht="18.4" customHeight="1" spans="1:9">
      <c r="A18" s="59" t="s">
        <v>1535</v>
      </c>
      <c r="B18" s="57">
        <f t="shared" si="1"/>
        <v>0</v>
      </c>
      <c r="C18" s="58"/>
      <c r="D18" s="58"/>
      <c r="E18" s="58"/>
      <c r="F18" s="58"/>
      <c r="G18" s="58"/>
      <c r="H18" s="58"/>
      <c r="I18" s="41">
        <f>IF(B18&lt;&gt;表八!J47,"与政府性基金收支表金额不一致",0)</f>
        <v>0</v>
      </c>
    </row>
    <row r="19" s="37" customFormat="1" ht="18.4" customHeight="1" spans="1:9">
      <c r="A19" s="59" t="s">
        <v>1555</v>
      </c>
      <c r="B19" s="57">
        <f t="shared" si="1"/>
        <v>0</v>
      </c>
      <c r="C19" s="58"/>
      <c r="D19" s="58"/>
      <c r="E19" s="58"/>
      <c r="F19" s="58"/>
      <c r="G19" s="58"/>
      <c r="H19" s="58"/>
      <c r="I19" s="41">
        <f>IF(B19&lt;&gt;表八!J63,"与政府性基金收支表金额不一致",0)</f>
        <v>0</v>
      </c>
    </row>
    <row r="20" s="37" customFormat="1" ht="18.4" customHeight="1" spans="1:9">
      <c r="A20" s="59" t="s">
        <v>1557</v>
      </c>
      <c r="B20" s="57">
        <f t="shared" si="1"/>
        <v>0</v>
      </c>
      <c r="C20" s="58"/>
      <c r="D20" s="58"/>
      <c r="E20" s="58"/>
      <c r="F20" s="58"/>
      <c r="G20" s="58"/>
      <c r="H20" s="58"/>
      <c r="I20" s="41">
        <f>IF(B20&lt;&gt;表八!J67,"与政府性基金收支表金额不一致",0)</f>
        <v>0</v>
      </c>
    </row>
    <row r="21" s="37" customFormat="1" ht="18.4" customHeight="1" spans="1:9">
      <c r="A21" s="59" t="s">
        <v>1558</v>
      </c>
      <c r="B21" s="57">
        <f t="shared" si="1"/>
        <v>400</v>
      </c>
      <c r="C21" s="58">
        <v>400</v>
      </c>
      <c r="D21" s="58"/>
      <c r="E21" s="58"/>
      <c r="F21" s="58"/>
      <c r="G21" s="58"/>
      <c r="H21" s="58"/>
      <c r="I21" s="41">
        <f>IF(B21&lt;&gt;表八!J68,"与政府性基金收支表金额不一致",0)</f>
        <v>0</v>
      </c>
    </row>
    <row r="22" s="37" customFormat="1" ht="18.4" customHeight="1" spans="1:9">
      <c r="A22" s="59" t="s">
        <v>1735</v>
      </c>
      <c r="B22" s="57">
        <f t="shared" si="1"/>
        <v>0</v>
      </c>
      <c r="C22" s="58"/>
      <c r="D22" s="58"/>
      <c r="E22" s="58"/>
      <c r="F22" s="58"/>
      <c r="G22" s="58"/>
      <c r="H22" s="58"/>
      <c r="I22" s="41">
        <f>IF(B22&lt;&gt;表八!J74,"与政府性基金收支表金额不一致",0)</f>
        <v>0</v>
      </c>
    </row>
    <row r="23" s="37" customFormat="1" ht="18.4" customHeight="1" spans="1:9">
      <c r="A23" s="59" t="s">
        <v>1568</v>
      </c>
      <c r="B23" s="57">
        <f t="shared" si="1"/>
        <v>0</v>
      </c>
      <c r="C23" s="58"/>
      <c r="D23" s="58"/>
      <c r="E23" s="58"/>
      <c r="F23" s="58"/>
      <c r="G23" s="58"/>
      <c r="H23" s="58"/>
      <c r="I23" s="41">
        <f>IF(B23&lt;&gt;表八!J78,"与政府性基金收支表金额不一致",0)</f>
        <v>0</v>
      </c>
    </row>
    <row r="24" s="37" customFormat="1" ht="18.4" customHeight="1" spans="1:9">
      <c r="A24" s="59" t="s">
        <v>1570</v>
      </c>
      <c r="B24" s="57">
        <f t="shared" si="1"/>
        <v>0</v>
      </c>
      <c r="C24" s="58"/>
      <c r="D24" s="58"/>
      <c r="E24" s="58"/>
      <c r="F24" s="58"/>
      <c r="G24" s="58"/>
      <c r="H24" s="58"/>
      <c r="I24" s="41">
        <f>IF(B24&lt;&gt;表八!J82,"与政府性基金收支表金额不一致",0)</f>
        <v>0</v>
      </c>
    </row>
    <row r="25" s="37" customFormat="1" ht="18.4" customHeight="1" spans="1:9">
      <c r="A25" s="59" t="s">
        <v>1572</v>
      </c>
      <c r="B25" s="57">
        <f t="shared" si="1"/>
        <v>0</v>
      </c>
      <c r="C25" s="58"/>
      <c r="D25" s="58"/>
      <c r="E25" s="58"/>
      <c r="F25" s="58"/>
      <c r="G25" s="58"/>
      <c r="H25" s="58"/>
      <c r="I25" s="41">
        <f>IF(B25&lt;&gt;表八!J86,"与政府性基金收支表金额不一致",0)</f>
        <v>0</v>
      </c>
    </row>
    <row r="26" s="37" customFormat="1" ht="18.4" customHeight="1" spans="1:9">
      <c r="A26" s="59" t="s">
        <v>1574</v>
      </c>
      <c r="B26" s="57">
        <f t="shared" si="1"/>
        <v>0</v>
      </c>
      <c r="C26" s="58"/>
      <c r="D26" s="58"/>
      <c r="E26" s="58"/>
      <c r="F26" s="58"/>
      <c r="G26" s="58"/>
      <c r="H26" s="58"/>
      <c r="I26" s="41">
        <f>IF(B26&lt;&gt;表八!J92,"与政府性基金收支表金额不一致",0)</f>
        <v>0</v>
      </c>
    </row>
    <row r="27" s="37" customFormat="1" ht="18.4" customHeight="1" spans="1:9">
      <c r="A27" s="59" t="s">
        <v>1576</v>
      </c>
      <c r="B27" s="57">
        <f t="shared" si="1"/>
        <v>0</v>
      </c>
      <c r="C27" s="58"/>
      <c r="D27" s="58"/>
      <c r="E27" s="58"/>
      <c r="F27" s="58"/>
      <c r="G27" s="58"/>
      <c r="H27" s="58"/>
      <c r="I27" s="41">
        <f>IF(B27&lt;&gt;表八!J95,"与政府性基金收支表金额不一致",0)</f>
        <v>0</v>
      </c>
    </row>
    <row r="28" s="37" customFormat="1" ht="18.4" customHeight="1" spans="1:9">
      <c r="A28" s="53" t="s">
        <v>1578</v>
      </c>
      <c r="B28" s="54">
        <f t="shared" si="1"/>
        <v>0</v>
      </c>
      <c r="C28" s="55">
        <f t="shared" ref="C28:H28" si="5">SUM(C29:C33)</f>
        <v>0</v>
      </c>
      <c r="D28" s="55">
        <f t="shared" si="5"/>
        <v>0</v>
      </c>
      <c r="E28" s="55">
        <f t="shared" si="5"/>
        <v>0</v>
      </c>
      <c r="F28" s="55">
        <f t="shared" si="5"/>
        <v>0</v>
      </c>
      <c r="G28" s="55">
        <f t="shared" si="5"/>
        <v>0</v>
      </c>
      <c r="H28" s="55">
        <f t="shared" si="5"/>
        <v>0</v>
      </c>
      <c r="I28" s="41">
        <f>IF(B28&lt;&gt;表八!J104,"与政府性基金收支表金额不一致",0)</f>
        <v>0</v>
      </c>
    </row>
    <row r="29" s="37" customFormat="1" ht="18.4" customHeight="1" spans="1:9">
      <c r="A29" s="59" t="s">
        <v>1579</v>
      </c>
      <c r="B29" s="57">
        <f t="shared" si="1"/>
        <v>0</v>
      </c>
      <c r="C29" s="58"/>
      <c r="D29" s="58"/>
      <c r="E29" s="58"/>
      <c r="F29" s="58"/>
      <c r="G29" s="58"/>
      <c r="H29" s="58"/>
      <c r="I29" s="41">
        <f>IF(B29&lt;&gt;表八!J105,"与政府性基金收支表金额不一致",0)</f>
        <v>0</v>
      </c>
    </row>
    <row r="30" s="37" customFormat="1" ht="18.4" customHeight="1" spans="1:9">
      <c r="A30" s="60" t="s">
        <v>1583</v>
      </c>
      <c r="B30" s="57">
        <f t="shared" si="1"/>
        <v>0</v>
      </c>
      <c r="C30" s="58"/>
      <c r="D30" s="58"/>
      <c r="E30" s="58"/>
      <c r="F30" s="58"/>
      <c r="G30" s="58"/>
      <c r="H30" s="58"/>
      <c r="I30" s="41">
        <f>IF(B30&lt;&gt;表八!J110,"与政府性基金收支表金额不一致",0)</f>
        <v>0</v>
      </c>
    </row>
    <row r="31" s="37" customFormat="1" ht="18.4" customHeight="1" spans="1:9">
      <c r="A31" s="60" t="s">
        <v>1586</v>
      </c>
      <c r="B31" s="57">
        <f t="shared" si="1"/>
        <v>0</v>
      </c>
      <c r="C31" s="58"/>
      <c r="D31" s="58"/>
      <c r="E31" s="58"/>
      <c r="F31" s="58"/>
      <c r="G31" s="58"/>
      <c r="H31" s="58"/>
      <c r="I31" s="41">
        <f>IF(B31&lt;&gt;表八!J115,"与政府性基金收支表金额不一致",0)</f>
        <v>0</v>
      </c>
    </row>
    <row r="32" s="37" customFormat="1" ht="18.4" customHeight="1" spans="1:9">
      <c r="A32" s="61" t="s">
        <v>1736</v>
      </c>
      <c r="B32" s="57">
        <f t="shared" si="1"/>
        <v>0</v>
      </c>
      <c r="C32" s="58"/>
      <c r="D32" s="58"/>
      <c r="E32" s="58"/>
      <c r="F32" s="58"/>
      <c r="G32" s="58"/>
      <c r="H32" s="58"/>
      <c r="I32" s="71"/>
    </row>
    <row r="33" s="37" customFormat="1" ht="18.4" customHeight="1" spans="1:9">
      <c r="A33" s="61" t="s">
        <v>1737</v>
      </c>
      <c r="B33" s="57">
        <f t="shared" si="1"/>
        <v>0</v>
      </c>
      <c r="C33" s="58"/>
      <c r="D33" s="58"/>
      <c r="E33" s="58"/>
      <c r="F33" s="58"/>
      <c r="G33" s="58"/>
      <c r="H33" s="58"/>
      <c r="I33" s="71"/>
    </row>
    <row r="34" s="37" customFormat="1" ht="18.4" customHeight="1" spans="1:9">
      <c r="A34" s="62" t="s">
        <v>1590</v>
      </c>
      <c r="B34" s="54">
        <f t="shared" si="1"/>
        <v>0</v>
      </c>
      <c r="C34" s="55">
        <f t="shared" ref="C34:H34" si="6">SUM(C35:C42)</f>
        <v>0</v>
      </c>
      <c r="D34" s="55">
        <f t="shared" si="6"/>
        <v>0</v>
      </c>
      <c r="E34" s="55">
        <f t="shared" si="6"/>
        <v>0</v>
      </c>
      <c r="F34" s="55">
        <f t="shared" si="6"/>
        <v>0</v>
      </c>
      <c r="G34" s="55">
        <f t="shared" si="6"/>
        <v>0</v>
      </c>
      <c r="H34" s="55">
        <f t="shared" si="6"/>
        <v>0</v>
      </c>
      <c r="I34" s="41">
        <f>IF(B34&lt;&gt;表八!J120,"与政府性基金收支表金额不一致",0)</f>
        <v>0</v>
      </c>
    </row>
    <row r="35" s="37" customFormat="1" ht="18.4" customHeight="1" spans="1:9">
      <c r="A35" s="60" t="s">
        <v>1591</v>
      </c>
      <c r="B35" s="57">
        <f t="shared" si="1"/>
        <v>0</v>
      </c>
      <c r="C35" s="58"/>
      <c r="D35" s="58"/>
      <c r="E35" s="58"/>
      <c r="F35" s="58"/>
      <c r="G35" s="58"/>
      <c r="H35" s="58"/>
      <c r="I35" s="41">
        <f>IF(B35&lt;&gt;表八!J121,"与政府性基金收支表金额不一致",0)</f>
        <v>0</v>
      </c>
    </row>
    <row r="36" s="37" customFormat="1" ht="18.4" customHeight="1" spans="1:9">
      <c r="A36" s="60" t="s">
        <v>1594</v>
      </c>
      <c r="B36" s="57">
        <f t="shared" si="1"/>
        <v>0</v>
      </c>
      <c r="C36" s="58"/>
      <c r="D36" s="58"/>
      <c r="E36" s="58"/>
      <c r="F36" s="58"/>
      <c r="G36" s="58"/>
      <c r="H36" s="58"/>
      <c r="I36" s="41">
        <f>IF(B36&lt;&gt;表八!J126,"与政府性基金收支表金额不一致",0)</f>
        <v>0</v>
      </c>
    </row>
    <row r="37" s="37" customFormat="1" ht="18.4" customHeight="1" spans="1:9">
      <c r="A37" s="60" t="s">
        <v>1598</v>
      </c>
      <c r="B37" s="57">
        <f t="shared" si="1"/>
        <v>0</v>
      </c>
      <c r="C37" s="58"/>
      <c r="D37" s="58"/>
      <c r="E37" s="58"/>
      <c r="F37" s="58"/>
      <c r="G37" s="58"/>
      <c r="H37" s="58"/>
      <c r="I37" s="41">
        <f>IF(B37&lt;&gt;表八!J131,"与政府性基金收支表金额不一致",0)</f>
        <v>0</v>
      </c>
    </row>
    <row r="38" s="37" customFormat="1" ht="18.4" customHeight="1" spans="1:9">
      <c r="A38" s="60" t="s">
        <v>1607</v>
      </c>
      <c r="B38" s="57">
        <f t="shared" si="1"/>
        <v>0</v>
      </c>
      <c r="C38" s="58"/>
      <c r="D38" s="58"/>
      <c r="E38" s="58"/>
      <c r="F38" s="58"/>
      <c r="G38" s="58"/>
      <c r="H38" s="58"/>
      <c r="I38" s="41">
        <f>IF(B38&lt;&gt;表八!J140,"与政府性基金收支表金额不一致",0)</f>
        <v>0</v>
      </c>
    </row>
    <row r="39" s="37" customFormat="1" ht="18.4" customHeight="1" spans="1:9">
      <c r="A39" s="60" t="s">
        <v>1614</v>
      </c>
      <c r="B39" s="57">
        <f t="shared" si="1"/>
        <v>0</v>
      </c>
      <c r="C39" s="58"/>
      <c r="D39" s="58"/>
      <c r="E39" s="58"/>
      <c r="F39" s="58"/>
      <c r="G39" s="58"/>
      <c r="H39" s="58"/>
      <c r="I39" s="41">
        <f>IF(B39&lt;&gt;表八!J147,"与政府性基金收支表金额不一致",0)</f>
        <v>0</v>
      </c>
    </row>
    <row r="40" s="37" customFormat="1" ht="18.4" customHeight="1" spans="1:9">
      <c r="A40" s="60" t="s">
        <v>1623</v>
      </c>
      <c r="B40" s="57">
        <f t="shared" si="1"/>
        <v>0</v>
      </c>
      <c r="C40" s="58"/>
      <c r="D40" s="58"/>
      <c r="E40" s="58"/>
      <c r="F40" s="58"/>
      <c r="G40" s="58"/>
      <c r="H40" s="58"/>
      <c r="I40" s="41">
        <f>IF(B40&lt;&gt;表八!J157,"与政府性基金收支表金额不一致",0)</f>
        <v>0</v>
      </c>
    </row>
    <row r="41" s="37" customFormat="1" ht="18.4" customHeight="1" spans="1:9">
      <c r="A41" s="60" t="s">
        <v>1625</v>
      </c>
      <c r="B41" s="57">
        <f t="shared" si="1"/>
        <v>0</v>
      </c>
      <c r="C41" s="58"/>
      <c r="D41" s="58"/>
      <c r="E41" s="58"/>
      <c r="F41" s="58"/>
      <c r="G41" s="58"/>
      <c r="H41" s="58"/>
      <c r="I41" s="41">
        <f>IF(B41&lt;&gt;表八!J160,"与政府性基金收支表金额不一致",0)</f>
        <v>0</v>
      </c>
    </row>
    <row r="42" s="37" customFormat="1" ht="18.4" customHeight="1" spans="1:9">
      <c r="A42" s="60" t="s">
        <v>1627</v>
      </c>
      <c r="B42" s="57">
        <f t="shared" si="1"/>
        <v>0</v>
      </c>
      <c r="C42" s="58"/>
      <c r="D42" s="58"/>
      <c r="E42" s="58"/>
      <c r="F42" s="58"/>
      <c r="G42" s="58"/>
      <c r="H42" s="58"/>
      <c r="I42" s="41">
        <f>IF(B42&lt;&gt;表八!J163,"与政府性基金收支表金额不一致",0)</f>
        <v>0</v>
      </c>
    </row>
    <row r="43" s="37" customFormat="1" ht="18.4" customHeight="1" spans="1:9">
      <c r="A43" s="62" t="s">
        <v>1628</v>
      </c>
      <c r="B43" s="54">
        <f t="shared" si="1"/>
        <v>0</v>
      </c>
      <c r="C43" s="55">
        <f t="shared" ref="C43:H43" si="7">C44</f>
        <v>0</v>
      </c>
      <c r="D43" s="55">
        <f t="shared" si="7"/>
        <v>0</v>
      </c>
      <c r="E43" s="55">
        <f t="shared" si="7"/>
        <v>0</v>
      </c>
      <c r="F43" s="55">
        <f t="shared" si="7"/>
        <v>0</v>
      </c>
      <c r="G43" s="55">
        <f t="shared" si="7"/>
        <v>0</v>
      </c>
      <c r="H43" s="55">
        <f t="shared" si="7"/>
        <v>0</v>
      </c>
      <c r="I43" s="41">
        <f>IF(B43&lt;&gt;表八!J164,"与政府性基金收支表金额不一致",0)</f>
        <v>0</v>
      </c>
    </row>
    <row r="44" s="37" customFormat="1" ht="18.4" customHeight="1" spans="1:9">
      <c r="A44" s="60" t="s">
        <v>1629</v>
      </c>
      <c r="B44" s="57">
        <f t="shared" si="1"/>
        <v>0</v>
      </c>
      <c r="C44" s="58"/>
      <c r="D44" s="58"/>
      <c r="E44" s="58"/>
      <c r="F44" s="58"/>
      <c r="G44" s="58"/>
      <c r="H44" s="58"/>
      <c r="I44" s="41">
        <f>IF(B44&lt;&gt;表八!J165,"与政府性基金收支表金额不一致",0)</f>
        <v>0</v>
      </c>
    </row>
    <row r="45" s="37" customFormat="1" ht="18.4" customHeight="1" spans="1:9">
      <c r="A45" s="62" t="s">
        <v>1632</v>
      </c>
      <c r="B45" s="54">
        <f t="shared" si="1"/>
        <v>2517</v>
      </c>
      <c r="C45" s="55">
        <f t="shared" ref="C45:H45" si="8">SUM(C46:C48)</f>
        <v>0</v>
      </c>
      <c r="D45" s="55">
        <f t="shared" si="8"/>
        <v>17</v>
      </c>
      <c r="E45" s="55">
        <f t="shared" si="8"/>
        <v>0</v>
      </c>
      <c r="F45" s="55">
        <f t="shared" si="8"/>
        <v>0</v>
      </c>
      <c r="G45" s="55">
        <f t="shared" si="8"/>
        <v>2500</v>
      </c>
      <c r="H45" s="55">
        <f t="shared" si="8"/>
        <v>0</v>
      </c>
      <c r="I45" s="41">
        <f>IF(B45&lt;&gt;表八!J168,"与政府性基金收支表金额不一致",0)</f>
        <v>0</v>
      </c>
    </row>
    <row r="46" s="37" customFormat="1" ht="18.4" customHeight="1" spans="1:9">
      <c r="A46" s="60" t="s">
        <v>1633</v>
      </c>
      <c r="B46" s="57">
        <f t="shared" si="1"/>
        <v>2500</v>
      </c>
      <c r="C46" s="58"/>
      <c r="D46" s="58"/>
      <c r="E46" s="58"/>
      <c r="F46" s="58"/>
      <c r="G46" s="58">
        <v>2500</v>
      </c>
      <c r="H46" s="58"/>
      <c r="I46" s="41">
        <f>IF(B46&lt;&gt;表八!J169,"与政府性基金收支表金额不一致",0)</f>
        <v>0</v>
      </c>
    </row>
    <row r="47" s="37" customFormat="1" ht="18.4" customHeight="1" spans="1:9">
      <c r="A47" s="60" t="s">
        <v>1637</v>
      </c>
      <c r="B47" s="57">
        <f t="shared" si="1"/>
        <v>0</v>
      </c>
      <c r="C47" s="58"/>
      <c r="D47" s="58"/>
      <c r="E47" s="58"/>
      <c r="F47" s="58"/>
      <c r="G47" s="58"/>
      <c r="H47" s="58"/>
      <c r="I47" s="41">
        <f>IF(B47&lt;&gt;表八!J173,"与政府性基金收支表金额不一致",0)</f>
        <v>0</v>
      </c>
    </row>
    <row r="48" s="37" customFormat="1" ht="18.4" customHeight="1" spans="1:9">
      <c r="A48" s="60" t="s">
        <v>1647</v>
      </c>
      <c r="B48" s="57">
        <f t="shared" si="1"/>
        <v>17</v>
      </c>
      <c r="C48" s="58"/>
      <c r="D48" s="58">
        <v>17</v>
      </c>
      <c r="E48" s="58"/>
      <c r="F48" s="58"/>
      <c r="G48" s="58"/>
      <c r="H48" s="58"/>
      <c r="I48" s="41">
        <f>IF(B48&lt;&gt;表八!J183,"与政府性基金收支表金额不一致",0)</f>
        <v>0</v>
      </c>
    </row>
    <row r="49" s="37" customFormat="1" ht="18.4" customHeight="1" spans="1:9">
      <c r="A49" s="62" t="s">
        <v>1658</v>
      </c>
      <c r="B49" s="54">
        <f t="shared" si="1"/>
        <v>0</v>
      </c>
      <c r="C49" s="55"/>
      <c r="D49" s="55"/>
      <c r="E49" s="55"/>
      <c r="F49" s="55"/>
      <c r="G49" s="55"/>
      <c r="H49" s="55"/>
      <c r="I49" s="41">
        <f>IF(B49&lt;&gt;表八!J194,"与政府性基金收支表金额不一致",0)</f>
        <v>0</v>
      </c>
    </row>
    <row r="50" s="37" customFormat="1" ht="18.4" customHeight="1" spans="1:9">
      <c r="A50" s="62" t="s">
        <v>1674</v>
      </c>
      <c r="B50" s="54">
        <f t="shared" si="1"/>
        <v>0</v>
      </c>
      <c r="C50" s="55"/>
      <c r="D50" s="55"/>
      <c r="E50" s="55"/>
      <c r="F50" s="55"/>
      <c r="G50" s="55"/>
      <c r="H50" s="55"/>
      <c r="I50" s="41">
        <f>IF(B50&lt;&gt;表八!J210,"与政府性基金收支表金额不一致",0)</f>
        <v>0</v>
      </c>
    </row>
    <row r="51" s="37" customFormat="1" ht="18.4" customHeight="1" spans="1:9">
      <c r="A51" s="63" t="s">
        <v>1690</v>
      </c>
      <c r="B51" s="54">
        <f t="shared" si="1"/>
        <v>0</v>
      </c>
      <c r="C51" s="55"/>
      <c r="D51" s="55"/>
      <c r="E51" s="55"/>
      <c r="F51" s="55"/>
      <c r="G51" s="55"/>
      <c r="H51" s="55"/>
      <c r="I51" s="41">
        <f>IF(B51&lt;&gt;表八!J226,"与政府性基金收支表金额不一致",0)</f>
        <v>0</v>
      </c>
    </row>
    <row r="52" s="37" customFormat="1" ht="20.1" customHeight="1" spans="1:9">
      <c r="A52" s="64"/>
      <c r="B52" s="58"/>
      <c r="C52" s="58"/>
      <c r="D52" s="58"/>
      <c r="E52" s="58"/>
      <c r="F52" s="58"/>
      <c r="G52" s="58"/>
      <c r="H52" s="58"/>
      <c r="I52" s="41"/>
    </row>
    <row r="53" s="37" customFormat="1" ht="20.1" customHeight="1" spans="1:9">
      <c r="A53" s="64"/>
      <c r="B53" s="58"/>
      <c r="C53" s="58"/>
      <c r="D53" s="58"/>
      <c r="E53" s="58"/>
      <c r="F53" s="58"/>
      <c r="G53" s="58"/>
      <c r="H53" s="58"/>
      <c r="I53" s="41"/>
    </row>
    <row r="54" s="37" customFormat="1" ht="20.1" customHeight="1" spans="1:9">
      <c r="A54" s="65" t="s">
        <v>1045</v>
      </c>
      <c r="B54" s="66">
        <f>C54+D54+E54+F54+G54+H54</f>
        <v>2917</v>
      </c>
      <c r="C54" s="67">
        <f t="shared" ref="C54:H54" si="9">SUM(C6,C10,C14,C17,C28,C34,C43,C45,C49,C50,C51)</f>
        <v>400</v>
      </c>
      <c r="D54" s="67">
        <f t="shared" si="9"/>
        <v>17</v>
      </c>
      <c r="E54" s="67">
        <f t="shared" si="9"/>
        <v>0</v>
      </c>
      <c r="F54" s="67">
        <f t="shared" si="9"/>
        <v>0</v>
      </c>
      <c r="G54" s="67">
        <f t="shared" si="9"/>
        <v>2500</v>
      </c>
      <c r="H54" s="67">
        <f t="shared" si="9"/>
        <v>0</v>
      </c>
      <c r="I54" s="41">
        <f>IF(B54&lt;&gt;表八!J249,"与政府性基金收支表金额不一致",0)</f>
        <v>0</v>
      </c>
    </row>
    <row r="55" s="37" customFormat="1" ht="20.1" customHeight="1" spans="2:9">
      <c r="B55" s="40"/>
      <c r="C55" s="40"/>
      <c r="D55" s="40"/>
      <c r="E55" s="40"/>
      <c r="F55" s="40"/>
      <c r="G55" s="40"/>
      <c r="H55" s="40"/>
      <c r="I55" s="41"/>
    </row>
  </sheetData>
  <mergeCells count="10">
    <mergeCell ref="A2:H2"/>
    <mergeCell ref="A4:A5"/>
    <mergeCell ref="B4:B5"/>
    <mergeCell ref="C4:C5"/>
    <mergeCell ref="D4:D5"/>
    <mergeCell ref="E4:E5"/>
    <mergeCell ref="F4:F5"/>
    <mergeCell ref="G4:G5"/>
    <mergeCell ref="H4:H5"/>
    <mergeCell ref="I4:I5"/>
  </mergeCells>
  <printOptions horizontalCentered="1"/>
  <pageMargins left="0.47" right="0.47" top="0.59" bottom="0.47" header="0.31" footer="0.31"/>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workbookViewId="0">
      <selection activeCell="F24" sqref="F24"/>
    </sheetView>
  </sheetViews>
  <sheetFormatPr defaultColWidth="7.775" defaultRowHeight="13.5"/>
  <cols>
    <col min="1" max="1" width="33.6916666666667" style="2" customWidth="1"/>
    <col min="2" max="2" width="6.31666666666667" style="2" customWidth="1"/>
    <col min="3" max="8" width="9.25" style="2" customWidth="1"/>
    <col min="9" max="9" width="33.6916666666667" style="2" customWidth="1"/>
    <col min="10" max="10" width="6.31666666666667" style="2" customWidth="1"/>
    <col min="11" max="16" width="8.75" style="2" customWidth="1"/>
    <col min="17" max="16384" width="7.775" style="2"/>
  </cols>
  <sheetData>
    <row r="1" ht="14.25" spans="1:1">
      <c r="A1" s="32" t="s">
        <v>1738</v>
      </c>
    </row>
    <row r="2" s="1" customFormat="1" ht="30" customHeight="1" spans="1:16">
      <c r="A2" s="33" t="s">
        <v>1739</v>
      </c>
      <c r="B2" s="33"/>
      <c r="C2" s="33"/>
      <c r="D2" s="33"/>
      <c r="E2" s="33"/>
      <c r="F2" s="33"/>
      <c r="G2" s="33"/>
      <c r="H2" s="33"/>
      <c r="I2" s="33"/>
      <c r="J2" s="33"/>
      <c r="K2" s="33"/>
      <c r="L2" s="33"/>
      <c r="M2" s="33"/>
      <c r="N2" s="33"/>
      <c r="O2" s="33"/>
      <c r="P2" s="33"/>
    </row>
    <row r="3" ht="21" customHeight="1" spans="1:16">
      <c r="A3" s="5" t="s">
        <v>24</v>
      </c>
      <c r="B3" s="6"/>
      <c r="C3" s="6"/>
      <c r="D3" s="6"/>
      <c r="E3" s="6"/>
      <c r="F3" s="6"/>
      <c r="G3" s="6"/>
      <c r="H3" s="6"/>
      <c r="I3" s="6"/>
      <c r="J3" s="6"/>
      <c r="K3" s="6"/>
      <c r="L3" s="6"/>
      <c r="M3" s="6"/>
      <c r="N3" s="6"/>
      <c r="O3" s="6"/>
      <c r="P3" s="6"/>
    </row>
    <row r="4" ht="20.6" customHeight="1" spans="1:17">
      <c r="A4" s="7" t="s">
        <v>1740</v>
      </c>
      <c r="B4" s="8"/>
      <c r="C4" s="8"/>
      <c r="D4" s="8"/>
      <c r="E4" s="8"/>
      <c r="F4" s="8"/>
      <c r="G4" s="8"/>
      <c r="H4" s="8"/>
      <c r="I4" s="7" t="s">
        <v>1741</v>
      </c>
      <c r="J4" s="8"/>
      <c r="K4" s="8"/>
      <c r="L4" s="8"/>
      <c r="M4" s="8"/>
      <c r="N4" s="8"/>
      <c r="O4" s="8"/>
      <c r="P4" s="8"/>
      <c r="Q4" s="35" t="s">
        <v>1742</v>
      </c>
    </row>
    <row r="5" ht="20.6" customHeight="1" spans="1:17">
      <c r="A5" s="7" t="s">
        <v>1743</v>
      </c>
      <c r="B5" s="7" t="s">
        <v>1744</v>
      </c>
      <c r="C5" s="7" t="s">
        <v>1745</v>
      </c>
      <c r="D5" s="8"/>
      <c r="E5" s="8"/>
      <c r="F5" s="7" t="s">
        <v>28</v>
      </c>
      <c r="G5" s="8"/>
      <c r="H5" s="8"/>
      <c r="I5" s="7" t="s">
        <v>1743</v>
      </c>
      <c r="J5" s="7" t="s">
        <v>1744</v>
      </c>
      <c r="K5" s="7" t="s">
        <v>1745</v>
      </c>
      <c r="L5" s="8"/>
      <c r="M5" s="8"/>
      <c r="N5" s="7" t="s">
        <v>28</v>
      </c>
      <c r="O5" s="8"/>
      <c r="P5" s="8"/>
      <c r="Q5" s="35"/>
    </row>
    <row r="6" s="31" customFormat="1" ht="42.35" customHeight="1" spans="1:17">
      <c r="A6" s="34"/>
      <c r="B6" s="34"/>
      <c r="C6" s="19" t="s">
        <v>1163</v>
      </c>
      <c r="D6" s="19" t="s">
        <v>1746</v>
      </c>
      <c r="E6" s="19" t="s">
        <v>1747</v>
      </c>
      <c r="F6" s="19" t="s">
        <v>1163</v>
      </c>
      <c r="G6" s="19" t="s">
        <v>1746</v>
      </c>
      <c r="H6" s="19" t="s">
        <v>1747</v>
      </c>
      <c r="I6" s="34"/>
      <c r="J6" s="34"/>
      <c r="K6" s="19" t="s">
        <v>1163</v>
      </c>
      <c r="L6" s="19" t="s">
        <v>1746</v>
      </c>
      <c r="M6" s="19" t="s">
        <v>1747</v>
      </c>
      <c r="N6" s="19" t="s">
        <v>1163</v>
      </c>
      <c r="O6" s="19" t="s">
        <v>1746</v>
      </c>
      <c r="P6" s="19" t="s">
        <v>1747</v>
      </c>
      <c r="Q6" s="35"/>
    </row>
    <row r="7" ht="20.6" customHeight="1" spans="1:16">
      <c r="A7" s="11" t="s">
        <v>1748</v>
      </c>
      <c r="B7" s="10"/>
      <c r="C7" s="11" t="s">
        <v>1749</v>
      </c>
      <c r="D7" s="11" t="s">
        <v>1750</v>
      </c>
      <c r="E7" s="28" t="s">
        <v>1751</v>
      </c>
      <c r="F7" s="11" t="s">
        <v>1752</v>
      </c>
      <c r="G7" s="11" t="s">
        <v>1753</v>
      </c>
      <c r="H7" s="28" t="s">
        <v>1754</v>
      </c>
      <c r="I7" s="11" t="s">
        <v>1748</v>
      </c>
      <c r="J7" s="10"/>
      <c r="K7" s="11" t="s">
        <v>1749</v>
      </c>
      <c r="L7" s="11" t="s">
        <v>1750</v>
      </c>
      <c r="M7" s="28" t="s">
        <v>1751</v>
      </c>
      <c r="N7" s="11" t="s">
        <v>1752</v>
      </c>
      <c r="O7" s="11" t="s">
        <v>1753</v>
      </c>
      <c r="P7" s="11" t="s">
        <v>1754</v>
      </c>
    </row>
    <row r="8" ht="20.6" customHeight="1" spans="1:16">
      <c r="A8" s="9" t="s">
        <v>1755</v>
      </c>
      <c r="B8" s="11" t="s">
        <v>1749</v>
      </c>
      <c r="C8" s="15">
        <f>D8+E8</f>
        <v>0</v>
      </c>
      <c r="D8" s="15"/>
      <c r="E8" s="15"/>
      <c r="F8" s="15">
        <f>G8+H8</f>
        <v>0</v>
      </c>
      <c r="G8" s="15"/>
      <c r="H8" s="15"/>
      <c r="I8" s="9" t="s">
        <v>1756</v>
      </c>
      <c r="J8" s="11" t="s">
        <v>1757</v>
      </c>
      <c r="K8" s="15">
        <f>L8+M8</f>
        <v>27</v>
      </c>
      <c r="L8" s="15"/>
      <c r="M8" s="15">
        <v>27</v>
      </c>
      <c r="N8" s="15">
        <f>O8+P8</f>
        <v>0</v>
      </c>
      <c r="O8" s="15"/>
      <c r="P8" s="15"/>
    </row>
    <row r="9" ht="20.6" customHeight="1" spans="1:16">
      <c r="A9" s="9" t="s">
        <v>1758</v>
      </c>
      <c r="B9" s="11" t="s">
        <v>1750</v>
      </c>
      <c r="C9" s="15">
        <f>D9+E9</f>
        <v>0</v>
      </c>
      <c r="D9" s="15"/>
      <c r="E9" s="15"/>
      <c r="F9" s="15">
        <f t="shared" ref="F9:F14" si="0">G9+H9</f>
        <v>0</v>
      </c>
      <c r="G9" s="15"/>
      <c r="H9" s="15"/>
      <c r="I9" s="9" t="s">
        <v>1759</v>
      </c>
      <c r="J9" s="11" t="s">
        <v>1760</v>
      </c>
      <c r="K9" s="15">
        <f t="shared" ref="K9:K19" si="1">L9+M9</f>
        <v>0</v>
      </c>
      <c r="L9" s="15"/>
      <c r="M9" s="15"/>
      <c r="N9" s="15">
        <f t="shared" ref="N9:N19" si="2">O9+P9</f>
        <v>0</v>
      </c>
      <c r="O9" s="15"/>
      <c r="P9" s="15"/>
    </row>
    <row r="10" ht="20.6" customHeight="1" spans="1:16">
      <c r="A10" s="9" t="s">
        <v>1761</v>
      </c>
      <c r="B10" s="11" t="s">
        <v>1751</v>
      </c>
      <c r="C10" s="15">
        <f t="shared" ref="C10:C17" si="3">D10+E10</f>
        <v>0</v>
      </c>
      <c r="D10" s="15"/>
      <c r="E10" s="15"/>
      <c r="F10" s="15">
        <f t="shared" si="0"/>
        <v>0</v>
      </c>
      <c r="G10" s="15"/>
      <c r="H10" s="15"/>
      <c r="I10" s="9" t="s">
        <v>1762</v>
      </c>
      <c r="J10" s="11" t="s">
        <v>1763</v>
      </c>
      <c r="K10" s="15">
        <f t="shared" si="1"/>
        <v>0</v>
      </c>
      <c r="L10" s="15"/>
      <c r="M10" s="15"/>
      <c r="N10" s="15">
        <f t="shared" si="2"/>
        <v>0</v>
      </c>
      <c r="O10" s="15"/>
      <c r="P10" s="15"/>
    </row>
    <row r="11" ht="20.6" customHeight="1" spans="1:16">
      <c r="A11" s="9" t="s">
        <v>1764</v>
      </c>
      <c r="B11" s="11" t="s">
        <v>1752</v>
      </c>
      <c r="C11" s="15">
        <f t="shared" si="3"/>
        <v>0</v>
      </c>
      <c r="D11" s="15"/>
      <c r="E11" s="15"/>
      <c r="F11" s="15">
        <f t="shared" si="0"/>
        <v>0</v>
      </c>
      <c r="G11" s="15"/>
      <c r="H11" s="15"/>
      <c r="I11" s="9" t="s">
        <v>1765</v>
      </c>
      <c r="J11" s="11" t="s">
        <v>1766</v>
      </c>
      <c r="K11" s="15">
        <f t="shared" si="1"/>
        <v>0</v>
      </c>
      <c r="L11" s="15"/>
      <c r="M11" s="15"/>
      <c r="N11" s="15">
        <f t="shared" si="2"/>
        <v>0</v>
      </c>
      <c r="O11" s="15"/>
      <c r="P11" s="15"/>
    </row>
    <row r="12" ht="20.6" customHeight="1" spans="1:16">
      <c r="A12" s="9" t="s">
        <v>1767</v>
      </c>
      <c r="B12" s="11" t="s">
        <v>1753</v>
      </c>
      <c r="C12" s="15">
        <f t="shared" si="3"/>
        <v>0</v>
      </c>
      <c r="D12" s="15"/>
      <c r="E12" s="15"/>
      <c r="F12" s="15">
        <f t="shared" si="0"/>
        <v>0</v>
      </c>
      <c r="G12" s="15"/>
      <c r="H12" s="15"/>
      <c r="I12" s="9"/>
      <c r="J12" s="11"/>
      <c r="K12" s="14"/>
      <c r="L12" s="14"/>
      <c r="M12" s="14"/>
      <c r="N12" s="14"/>
      <c r="O12" s="14"/>
      <c r="P12" s="14"/>
    </row>
    <row r="13" ht="20.6" customHeight="1" spans="1:16">
      <c r="A13" s="9"/>
      <c r="B13" s="11"/>
      <c r="C13" s="14"/>
      <c r="D13" s="14"/>
      <c r="E13" s="14"/>
      <c r="F13" s="14"/>
      <c r="G13" s="14"/>
      <c r="H13" s="14"/>
      <c r="I13" s="9"/>
      <c r="J13" s="11"/>
      <c r="K13" s="14"/>
      <c r="L13" s="14"/>
      <c r="M13" s="14"/>
      <c r="N13" s="14"/>
      <c r="O13" s="14"/>
      <c r="P13" s="14"/>
    </row>
    <row r="14" ht="20.6" customHeight="1" spans="1:16">
      <c r="A14" s="11" t="s">
        <v>1768</v>
      </c>
      <c r="B14" s="11" t="s">
        <v>1754</v>
      </c>
      <c r="C14" s="15">
        <f>D14+E14</f>
        <v>0</v>
      </c>
      <c r="D14" s="15">
        <f t="shared" ref="D14:H14" si="4">SUM(D8,D9,D10,D11,D12)</f>
        <v>0</v>
      </c>
      <c r="E14" s="15">
        <f t="shared" si="4"/>
        <v>0</v>
      </c>
      <c r="F14" s="15">
        <f t="shared" si="0"/>
        <v>0</v>
      </c>
      <c r="G14" s="15">
        <f t="shared" si="4"/>
        <v>0</v>
      </c>
      <c r="H14" s="15">
        <f t="shared" si="4"/>
        <v>0</v>
      </c>
      <c r="I14" s="11" t="s">
        <v>1769</v>
      </c>
      <c r="J14" s="11" t="s">
        <v>1770</v>
      </c>
      <c r="K14" s="15">
        <f t="shared" si="1"/>
        <v>27</v>
      </c>
      <c r="L14" s="15">
        <f>SUM(L8,L9,L10,L11,L12)</f>
        <v>0</v>
      </c>
      <c r="M14" s="15">
        <f t="shared" ref="L14:P14" si="5">SUM(M8,M9,M10,M11,M12)</f>
        <v>27</v>
      </c>
      <c r="N14" s="15">
        <f t="shared" si="2"/>
        <v>0</v>
      </c>
      <c r="O14" s="15">
        <f t="shared" si="5"/>
        <v>0</v>
      </c>
      <c r="P14" s="15">
        <f t="shared" si="5"/>
        <v>0</v>
      </c>
    </row>
    <row r="15" ht="20.6" customHeight="1" spans="1:16">
      <c r="A15" s="9" t="s">
        <v>1771</v>
      </c>
      <c r="B15" s="11" t="s">
        <v>1772</v>
      </c>
      <c r="C15" s="15">
        <f t="shared" si="3"/>
        <v>27</v>
      </c>
      <c r="D15" s="15"/>
      <c r="E15" s="15">
        <v>27</v>
      </c>
      <c r="F15" s="15">
        <f t="shared" ref="F15:F19" si="6">G15+H15</f>
        <v>0</v>
      </c>
      <c r="G15" s="15"/>
      <c r="H15" s="15"/>
      <c r="I15" s="9" t="s">
        <v>1773</v>
      </c>
      <c r="J15" s="11" t="s">
        <v>1774</v>
      </c>
      <c r="K15" s="15">
        <f t="shared" si="1"/>
        <v>0</v>
      </c>
      <c r="L15" s="15"/>
      <c r="M15" s="14"/>
      <c r="N15" s="15">
        <f t="shared" si="2"/>
        <v>0</v>
      </c>
      <c r="O15" s="15"/>
      <c r="P15" s="14"/>
    </row>
    <row r="16" ht="20.6" customHeight="1" spans="1:16">
      <c r="A16" s="9" t="s">
        <v>1775</v>
      </c>
      <c r="B16" s="11" t="s">
        <v>1776</v>
      </c>
      <c r="C16" s="15">
        <f t="shared" si="3"/>
        <v>0</v>
      </c>
      <c r="D16" s="15"/>
      <c r="E16" s="15"/>
      <c r="F16" s="15">
        <f t="shared" si="6"/>
        <v>0</v>
      </c>
      <c r="G16" s="15"/>
      <c r="H16" s="14"/>
      <c r="I16" s="9" t="s">
        <v>1777</v>
      </c>
      <c r="J16" s="11" t="s">
        <v>1778</v>
      </c>
      <c r="K16" s="15">
        <f t="shared" si="1"/>
        <v>0</v>
      </c>
      <c r="L16" s="15"/>
      <c r="M16" s="15"/>
      <c r="N16" s="15">
        <f t="shared" si="2"/>
        <v>0</v>
      </c>
      <c r="O16" s="15"/>
      <c r="P16" s="15"/>
    </row>
    <row r="17" ht="20.6" customHeight="1" spans="1:17">
      <c r="A17" s="9" t="s">
        <v>1779</v>
      </c>
      <c r="B17" s="11" t="s">
        <v>1780</v>
      </c>
      <c r="C17" s="15">
        <f t="shared" si="3"/>
        <v>0</v>
      </c>
      <c r="D17" s="15"/>
      <c r="E17" s="15"/>
      <c r="F17" s="15">
        <f t="shared" si="6"/>
        <v>0</v>
      </c>
      <c r="G17" s="15"/>
      <c r="H17" s="15"/>
      <c r="I17" s="9" t="s">
        <v>1781</v>
      </c>
      <c r="J17" s="11" t="s">
        <v>1782</v>
      </c>
      <c r="K17" s="15">
        <f t="shared" si="1"/>
        <v>0</v>
      </c>
      <c r="L17" s="15"/>
      <c r="M17" s="15"/>
      <c r="N17" s="15">
        <f t="shared" si="2"/>
        <v>0</v>
      </c>
      <c r="O17" s="15"/>
      <c r="P17" s="15"/>
      <c r="Q17" s="36">
        <f>IF(P17&lt;&gt;表三!D88,"与表三调入资金不一致",0)</f>
        <v>0</v>
      </c>
    </row>
    <row r="18" ht="20.6" customHeight="1" spans="1:16">
      <c r="A18" s="11"/>
      <c r="B18" s="11"/>
      <c r="C18" s="14"/>
      <c r="D18" s="14"/>
      <c r="E18" s="14"/>
      <c r="F18" s="14"/>
      <c r="G18" s="14"/>
      <c r="H18" s="14"/>
      <c r="I18" s="9" t="s">
        <v>1783</v>
      </c>
      <c r="J18" s="11" t="s">
        <v>1784</v>
      </c>
      <c r="K18" s="15">
        <f t="shared" si="1"/>
        <v>0</v>
      </c>
      <c r="L18" s="15"/>
      <c r="M18" s="15"/>
      <c r="N18" s="15">
        <f t="shared" si="2"/>
        <v>0</v>
      </c>
      <c r="O18" s="14"/>
      <c r="P18" s="14"/>
    </row>
    <row r="19" ht="20.6" customHeight="1" spans="1:16">
      <c r="A19" s="11" t="s">
        <v>1785</v>
      </c>
      <c r="B19" s="11" t="s">
        <v>1786</v>
      </c>
      <c r="C19" s="15">
        <f>D19+E19</f>
        <v>27</v>
      </c>
      <c r="D19" s="15">
        <f>SUM(D15,D16,D17,D14)</f>
        <v>0</v>
      </c>
      <c r="E19" s="15">
        <f>SUM(E15,E16,E17,E14)</f>
        <v>27</v>
      </c>
      <c r="F19" s="15">
        <f t="shared" si="6"/>
        <v>0</v>
      </c>
      <c r="G19" s="15">
        <f t="shared" ref="D19:H19" si="7">SUM(G15,G16,G17)</f>
        <v>0</v>
      </c>
      <c r="H19" s="15">
        <f t="shared" si="7"/>
        <v>0</v>
      </c>
      <c r="I19" s="11" t="s">
        <v>1787</v>
      </c>
      <c r="J19" s="11" t="s">
        <v>1788</v>
      </c>
      <c r="K19" s="15">
        <f t="shared" si="1"/>
        <v>27</v>
      </c>
      <c r="L19" s="15">
        <f>SUM(L15,L16,L17,L14)</f>
        <v>0</v>
      </c>
      <c r="M19" s="15">
        <f>SUM(M15,M16,M17,M14)</f>
        <v>27</v>
      </c>
      <c r="N19" s="15">
        <f t="shared" si="2"/>
        <v>0</v>
      </c>
      <c r="O19" s="15">
        <f t="shared" ref="L19:P19" si="8">SUM(O15,O16,O17)</f>
        <v>0</v>
      </c>
      <c r="P19" s="15">
        <f t="shared" si="8"/>
        <v>0</v>
      </c>
    </row>
  </sheetData>
  <mergeCells count="13">
    <mergeCell ref="A2:P2"/>
    <mergeCell ref="A3:P3"/>
    <mergeCell ref="A4:H4"/>
    <mergeCell ref="I4:P4"/>
    <mergeCell ref="C5:E5"/>
    <mergeCell ref="F5:H5"/>
    <mergeCell ref="K5:M5"/>
    <mergeCell ref="N5:P5"/>
    <mergeCell ref="A5:A6"/>
    <mergeCell ref="B5:B6"/>
    <mergeCell ref="I5:I6"/>
    <mergeCell ref="J5:J6"/>
    <mergeCell ref="Q4:Q6"/>
  </mergeCells>
  <pageMargins left="0.751388888888889" right="0.751388888888889" top="1" bottom="1" header="0.5" footer="0.5"/>
  <pageSetup paperSize="9" scale="64"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workbookViewId="0">
      <pane xSplit="2" ySplit="6" topLeftCell="C33" activePane="bottomRight" state="frozen"/>
      <selection/>
      <selection pane="topRight"/>
      <selection pane="bottomLeft"/>
      <selection pane="bottomRight" activeCell="E45" sqref="E45"/>
    </sheetView>
  </sheetViews>
  <sheetFormatPr defaultColWidth="7.775" defaultRowHeight="13.5"/>
  <cols>
    <col min="1" max="1" width="10.375" style="2" customWidth="1"/>
    <col min="2" max="2" width="40" style="2" customWidth="1"/>
    <col min="3" max="9" width="12.1833333333333" style="2" customWidth="1"/>
    <col min="10" max="10" width="8.875" style="2" customWidth="1"/>
    <col min="11" max="16384" width="7.775" style="2"/>
  </cols>
  <sheetData>
    <row r="1" ht="14.25" spans="1:1">
      <c r="A1" s="3" t="s">
        <v>1789</v>
      </c>
    </row>
    <row r="2" s="1" customFormat="1" ht="35" customHeight="1" spans="1:9">
      <c r="A2" s="16" t="s">
        <v>1790</v>
      </c>
      <c r="B2" s="17"/>
      <c r="C2" s="17"/>
      <c r="D2" s="17"/>
      <c r="E2" s="17"/>
      <c r="F2" s="17"/>
      <c r="G2" s="17"/>
      <c r="H2" s="17"/>
      <c r="I2" s="17"/>
    </row>
    <row r="3" ht="21" customHeight="1" spans="1:9">
      <c r="A3" s="5" t="s">
        <v>24</v>
      </c>
      <c r="B3" s="6"/>
      <c r="C3" s="6"/>
      <c r="D3" s="6"/>
      <c r="E3" s="6"/>
      <c r="F3" s="6"/>
      <c r="G3" s="6"/>
      <c r="H3" s="6"/>
      <c r="I3" s="6"/>
    </row>
    <row r="4" ht="33.35" customHeight="1" spans="1:10">
      <c r="A4" s="19" t="s">
        <v>1791</v>
      </c>
      <c r="B4" s="19" t="s">
        <v>1792</v>
      </c>
      <c r="C4" s="19" t="s">
        <v>1793</v>
      </c>
      <c r="D4" s="8"/>
      <c r="E4" s="8"/>
      <c r="F4" s="19" t="s">
        <v>1794</v>
      </c>
      <c r="G4" s="8"/>
      <c r="H4" s="8"/>
      <c r="I4" s="19" t="s">
        <v>1795</v>
      </c>
      <c r="J4" s="29" t="s">
        <v>1272</v>
      </c>
    </row>
    <row r="5" ht="33.35" customHeight="1" spans="1:10">
      <c r="A5" s="8"/>
      <c r="B5" s="8"/>
      <c r="C5" s="19" t="s">
        <v>1276</v>
      </c>
      <c r="D5" s="19" t="s">
        <v>1746</v>
      </c>
      <c r="E5" s="19" t="s">
        <v>1747</v>
      </c>
      <c r="F5" s="19" t="s">
        <v>1276</v>
      </c>
      <c r="G5" s="19" t="s">
        <v>1746</v>
      </c>
      <c r="H5" s="19" t="s">
        <v>1747</v>
      </c>
      <c r="I5" s="8"/>
      <c r="J5" s="29"/>
    </row>
    <row r="6" ht="20.6" customHeight="1" spans="1:9">
      <c r="A6" s="10"/>
      <c r="B6" s="11" t="s">
        <v>1748</v>
      </c>
      <c r="C6" s="28" t="s">
        <v>1749</v>
      </c>
      <c r="D6" s="28" t="s">
        <v>1750</v>
      </c>
      <c r="E6" s="28" t="s">
        <v>1751</v>
      </c>
      <c r="F6" s="28" t="s">
        <v>1752</v>
      </c>
      <c r="G6" s="28" t="s">
        <v>1753</v>
      </c>
      <c r="H6" s="28" t="s">
        <v>1754</v>
      </c>
      <c r="I6" s="11" t="s">
        <v>1772</v>
      </c>
    </row>
    <row r="7" ht="22.1" customHeight="1" spans="1:9">
      <c r="A7" s="9" t="s">
        <v>1796</v>
      </c>
      <c r="B7" s="9" t="s">
        <v>1755</v>
      </c>
      <c r="C7" s="15">
        <f t="shared" ref="C7:C46" si="0">D7+E7</f>
        <v>0</v>
      </c>
      <c r="D7" s="15">
        <f t="shared" ref="D7:H7" si="1">SUM(D8:D27)</f>
        <v>0</v>
      </c>
      <c r="E7" s="15">
        <f t="shared" si="1"/>
        <v>0</v>
      </c>
      <c r="F7" s="15">
        <f t="shared" ref="F7:F46" si="2">G7+H7</f>
        <v>0</v>
      </c>
      <c r="G7" s="15">
        <f t="shared" si="1"/>
        <v>0</v>
      </c>
      <c r="H7" s="15">
        <f t="shared" si="1"/>
        <v>0</v>
      </c>
      <c r="I7" s="27" t="e">
        <f t="shared" ref="I7:I30" si="3">(F7/C7)</f>
        <v>#DIV/0!</v>
      </c>
    </row>
    <row r="8" ht="22.1" customHeight="1" spans="1:9">
      <c r="A8" s="9" t="s">
        <v>1797</v>
      </c>
      <c r="B8" s="9" t="s">
        <v>1798</v>
      </c>
      <c r="C8" s="15">
        <f t="shared" si="0"/>
        <v>0</v>
      </c>
      <c r="D8" s="15"/>
      <c r="E8" s="15"/>
      <c r="F8" s="15">
        <f t="shared" si="2"/>
        <v>0</v>
      </c>
      <c r="G8" s="15"/>
      <c r="H8" s="15"/>
      <c r="I8" s="27" t="e">
        <f t="shared" si="3"/>
        <v>#DIV/0!</v>
      </c>
    </row>
    <row r="9" ht="22.1" customHeight="1" spans="1:9">
      <c r="A9" s="9" t="s">
        <v>1799</v>
      </c>
      <c r="B9" s="9" t="s">
        <v>1800</v>
      </c>
      <c r="C9" s="15">
        <f t="shared" si="0"/>
        <v>0</v>
      </c>
      <c r="D9" s="15"/>
      <c r="E9" s="15"/>
      <c r="F9" s="15">
        <f t="shared" si="2"/>
        <v>0</v>
      </c>
      <c r="G9" s="15"/>
      <c r="H9" s="15"/>
      <c r="I9" s="27" t="e">
        <f t="shared" si="3"/>
        <v>#DIV/0!</v>
      </c>
    </row>
    <row r="10" ht="22.1" customHeight="1" spans="1:9">
      <c r="A10" s="9" t="s">
        <v>1801</v>
      </c>
      <c r="B10" s="9" t="s">
        <v>1802</v>
      </c>
      <c r="C10" s="15">
        <f t="shared" si="0"/>
        <v>0</v>
      </c>
      <c r="D10" s="15"/>
      <c r="E10" s="15"/>
      <c r="F10" s="15">
        <f t="shared" si="2"/>
        <v>0</v>
      </c>
      <c r="G10" s="15"/>
      <c r="H10" s="15"/>
      <c r="I10" s="27" t="e">
        <f t="shared" si="3"/>
        <v>#DIV/0!</v>
      </c>
    </row>
    <row r="11" ht="22.1" customHeight="1" spans="1:9">
      <c r="A11" s="9" t="s">
        <v>1803</v>
      </c>
      <c r="B11" s="9" t="s">
        <v>1804</v>
      </c>
      <c r="C11" s="15">
        <f t="shared" si="0"/>
        <v>0</v>
      </c>
      <c r="D11" s="15"/>
      <c r="E11" s="15"/>
      <c r="F11" s="15">
        <f t="shared" si="2"/>
        <v>0</v>
      </c>
      <c r="G11" s="15"/>
      <c r="H11" s="15"/>
      <c r="I11" s="27" t="e">
        <f t="shared" si="3"/>
        <v>#DIV/0!</v>
      </c>
    </row>
    <row r="12" ht="22.1" customHeight="1" spans="1:9">
      <c r="A12" s="9" t="s">
        <v>1805</v>
      </c>
      <c r="B12" s="9" t="s">
        <v>1806</v>
      </c>
      <c r="C12" s="15">
        <f t="shared" si="0"/>
        <v>0</v>
      </c>
      <c r="D12" s="15"/>
      <c r="E12" s="15"/>
      <c r="F12" s="15">
        <f t="shared" si="2"/>
        <v>0</v>
      </c>
      <c r="G12" s="15"/>
      <c r="H12" s="15"/>
      <c r="I12" s="27" t="e">
        <f t="shared" si="3"/>
        <v>#DIV/0!</v>
      </c>
    </row>
    <row r="13" ht="22.1" customHeight="1" spans="1:9">
      <c r="A13" s="9" t="s">
        <v>1807</v>
      </c>
      <c r="B13" s="9" t="s">
        <v>1808</v>
      </c>
      <c r="C13" s="15">
        <f t="shared" si="0"/>
        <v>0</v>
      </c>
      <c r="D13" s="15"/>
      <c r="E13" s="15"/>
      <c r="F13" s="15">
        <f t="shared" si="2"/>
        <v>0</v>
      </c>
      <c r="G13" s="15"/>
      <c r="H13" s="15"/>
      <c r="I13" s="27" t="e">
        <f t="shared" si="3"/>
        <v>#DIV/0!</v>
      </c>
    </row>
    <row r="14" ht="22.1" customHeight="1" spans="1:9">
      <c r="A14" s="9" t="s">
        <v>1809</v>
      </c>
      <c r="B14" s="9" t="s">
        <v>1810</v>
      </c>
      <c r="C14" s="15">
        <f t="shared" si="0"/>
        <v>0</v>
      </c>
      <c r="D14" s="15"/>
      <c r="E14" s="15"/>
      <c r="F14" s="15">
        <f t="shared" si="2"/>
        <v>0</v>
      </c>
      <c r="G14" s="15"/>
      <c r="H14" s="15"/>
      <c r="I14" s="27" t="e">
        <f t="shared" si="3"/>
        <v>#DIV/0!</v>
      </c>
    </row>
    <row r="15" ht="22.1" customHeight="1" spans="1:9">
      <c r="A15" s="9" t="s">
        <v>1811</v>
      </c>
      <c r="B15" s="9" t="s">
        <v>1812</v>
      </c>
      <c r="C15" s="15">
        <f t="shared" si="0"/>
        <v>0</v>
      </c>
      <c r="D15" s="15"/>
      <c r="E15" s="15"/>
      <c r="F15" s="15">
        <f t="shared" si="2"/>
        <v>0</v>
      </c>
      <c r="G15" s="15"/>
      <c r="H15" s="15"/>
      <c r="I15" s="27" t="e">
        <f t="shared" si="3"/>
        <v>#DIV/0!</v>
      </c>
    </row>
    <row r="16" ht="22.1" customHeight="1" spans="1:9">
      <c r="A16" s="9" t="s">
        <v>1813</v>
      </c>
      <c r="B16" s="9" t="s">
        <v>1814</v>
      </c>
      <c r="C16" s="15">
        <f t="shared" si="0"/>
        <v>0</v>
      </c>
      <c r="D16" s="15"/>
      <c r="E16" s="15"/>
      <c r="F16" s="15">
        <f t="shared" si="2"/>
        <v>0</v>
      </c>
      <c r="G16" s="15"/>
      <c r="H16" s="15"/>
      <c r="I16" s="27" t="e">
        <f t="shared" si="3"/>
        <v>#DIV/0!</v>
      </c>
    </row>
    <row r="17" ht="22.1" customHeight="1" spans="1:9">
      <c r="A17" s="9" t="s">
        <v>1815</v>
      </c>
      <c r="B17" s="9" t="s">
        <v>1816</v>
      </c>
      <c r="C17" s="15">
        <f t="shared" si="0"/>
        <v>0</v>
      </c>
      <c r="D17" s="15"/>
      <c r="E17" s="15"/>
      <c r="F17" s="15">
        <f t="shared" si="2"/>
        <v>0</v>
      </c>
      <c r="G17" s="15"/>
      <c r="H17" s="15"/>
      <c r="I17" s="27" t="e">
        <f t="shared" si="3"/>
        <v>#DIV/0!</v>
      </c>
    </row>
    <row r="18" ht="22.1" customHeight="1" spans="1:9">
      <c r="A18" s="9" t="s">
        <v>1817</v>
      </c>
      <c r="B18" s="9" t="s">
        <v>1818</v>
      </c>
      <c r="C18" s="15">
        <f t="shared" si="0"/>
        <v>0</v>
      </c>
      <c r="D18" s="15"/>
      <c r="E18" s="15"/>
      <c r="F18" s="15">
        <f t="shared" si="2"/>
        <v>0</v>
      </c>
      <c r="G18" s="15"/>
      <c r="H18" s="15"/>
      <c r="I18" s="27" t="e">
        <f t="shared" si="3"/>
        <v>#DIV/0!</v>
      </c>
    </row>
    <row r="19" ht="22.1" customHeight="1" spans="1:9">
      <c r="A19" s="9" t="s">
        <v>1819</v>
      </c>
      <c r="B19" s="9" t="s">
        <v>1820</v>
      </c>
      <c r="C19" s="15">
        <f t="shared" si="0"/>
        <v>0</v>
      </c>
      <c r="D19" s="15"/>
      <c r="E19" s="15"/>
      <c r="F19" s="15">
        <f t="shared" si="2"/>
        <v>0</v>
      </c>
      <c r="G19" s="15"/>
      <c r="H19" s="15"/>
      <c r="I19" s="27" t="e">
        <f t="shared" si="3"/>
        <v>#DIV/0!</v>
      </c>
    </row>
    <row r="20" ht="22.1" customHeight="1" spans="1:9">
      <c r="A20" s="9" t="s">
        <v>1821</v>
      </c>
      <c r="B20" s="9" t="s">
        <v>1822</v>
      </c>
      <c r="C20" s="15">
        <f t="shared" si="0"/>
        <v>0</v>
      </c>
      <c r="D20" s="15"/>
      <c r="E20" s="15"/>
      <c r="F20" s="15">
        <f t="shared" si="2"/>
        <v>0</v>
      </c>
      <c r="G20" s="15"/>
      <c r="H20" s="15"/>
      <c r="I20" s="27" t="e">
        <f t="shared" si="3"/>
        <v>#DIV/0!</v>
      </c>
    </row>
    <row r="21" ht="22.1" customHeight="1" spans="1:9">
      <c r="A21" s="9" t="s">
        <v>1823</v>
      </c>
      <c r="B21" s="9" t="s">
        <v>1824</v>
      </c>
      <c r="C21" s="15">
        <f t="shared" si="0"/>
        <v>0</v>
      </c>
      <c r="D21" s="15"/>
      <c r="E21" s="15"/>
      <c r="F21" s="15">
        <f t="shared" si="2"/>
        <v>0</v>
      </c>
      <c r="G21" s="15"/>
      <c r="H21" s="15"/>
      <c r="I21" s="27" t="e">
        <f t="shared" si="3"/>
        <v>#DIV/0!</v>
      </c>
    </row>
    <row r="22" ht="22.1" customHeight="1" spans="1:9">
      <c r="A22" s="9" t="s">
        <v>1825</v>
      </c>
      <c r="B22" s="9" t="s">
        <v>1826</v>
      </c>
      <c r="C22" s="15">
        <f t="shared" si="0"/>
        <v>0</v>
      </c>
      <c r="D22" s="15"/>
      <c r="E22" s="15"/>
      <c r="F22" s="15">
        <f t="shared" si="2"/>
        <v>0</v>
      </c>
      <c r="G22" s="15"/>
      <c r="H22" s="15"/>
      <c r="I22" s="27" t="e">
        <f t="shared" si="3"/>
        <v>#DIV/0!</v>
      </c>
    </row>
    <row r="23" ht="22.1" customHeight="1" spans="1:9">
      <c r="A23" s="9" t="s">
        <v>1827</v>
      </c>
      <c r="B23" s="9" t="s">
        <v>1828</v>
      </c>
      <c r="C23" s="15">
        <f t="shared" si="0"/>
        <v>0</v>
      </c>
      <c r="D23" s="15"/>
      <c r="E23" s="15"/>
      <c r="F23" s="15">
        <f t="shared" si="2"/>
        <v>0</v>
      </c>
      <c r="G23" s="15"/>
      <c r="H23" s="15"/>
      <c r="I23" s="27" t="e">
        <f t="shared" si="3"/>
        <v>#DIV/0!</v>
      </c>
    </row>
    <row r="24" ht="22.1" customHeight="1" spans="1:9">
      <c r="A24" s="9" t="s">
        <v>1829</v>
      </c>
      <c r="B24" s="9" t="s">
        <v>1830</v>
      </c>
      <c r="C24" s="15">
        <f t="shared" si="0"/>
        <v>0</v>
      </c>
      <c r="D24" s="15"/>
      <c r="E24" s="15"/>
      <c r="F24" s="15">
        <f t="shared" si="2"/>
        <v>0</v>
      </c>
      <c r="G24" s="15"/>
      <c r="H24" s="15"/>
      <c r="I24" s="27" t="e">
        <f t="shared" si="3"/>
        <v>#DIV/0!</v>
      </c>
    </row>
    <row r="25" ht="22.1" customHeight="1" spans="1:9">
      <c r="A25" s="9" t="s">
        <v>1831</v>
      </c>
      <c r="B25" s="9" t="s">
        <v>1832</v>
      </c>
      <c r="C25" s="15">
        <f t="shared" si="0"/>
        <v>0</v>
      </c>
      <c r="D25" s="15"/>
      <c r="E25" s="15"/>
      <c r="F25" s="15">
        <f t="shared" si="2"/>
        <v>0</v>
      </c>
      <c r="G25" s="15"/>
      <c r="H25" s="15"/>
      <c r="I25" s="27" t="e">
        <f t="shared" si="3"/>
        <v>#DIV/0!</v>
      </c>
    </row>
    <row r="26" ht="22.1" customHeight="1" spans="1:9">
      <c r="A26" s="9" t="s">
        <v>1833</v>
      </c>
      <c r="B26" s="9" t="s">
        <v>1834</v>
      </c>
      <c r="C26" s="15">
        <f t="shared" si="0"/>
        <v>0</v>
      </c>
      <c r="D26" s="15"/>
      <c r="E26" s="15"/>
      <c r="F26" s="15">
        <f t="shared" si="2"/>
        <v>0</v>
      </c>
      <c r="G26" s="15"/>
      <c r="H26" s="15"/>
      <c r="I26" s="27" t="e">
        <f t="shared" si="3"/>
        <v>#DIV/0!</v>
      </c>
    </row>
    <row r="27" ht="22.1" customHeight="1" spans="1:9">
      <c r="A27" s="9" t="s">
        <v>1835</v>
      </c>
      <c r="B27" s="9" t="s">
        <v>1836</v>
      </c>
      <c r="C27" s="15">
        <f t="shared" si="0"/>
        <v>0</v>
      </c>
      <c r="D27" s="15"/>
      <c r="E27" s="15"/>
      <c r="F27" s="15">
        <f t="shared" si="2"/>
        <v>0</v>
      </c>
      <c r="G27" s="15"/>
      <c r="H27" s="15"/>
      <c r="I27" s="27" t="e">
        <f t="shared" si="3"/>
        <v>#DIV/0!</v>
      </c>
    </row>
    <row r="28" ht="22.1" customHeight="1" spans="1:9">
      <c r="A28" s="9" t="s">
        <v>1837</v>
      </c>
      <c r="B28" s="9" t="s">
        <v>1758</v>
      </c>
      <c r="C28" s="15">
        <f t="shared" si="0"/>
        <v>0</v>
      </c>
      <c r="D28" s="15">
        <f>SUM(D29:D32)</f>
        <v>0</v>
      </c>
      <c r="E28" s="15">
        <f>SUM(E29:E32)</f>
        <v>0</v>
      </c>
      <c r="F28" s="15">
        <f t="shared" si="2"/>
        <v>0</v>
      </c>
      <c r="G28" s="15">
        <f>SUM(G29:G32)</f>
        <v>0</v>
      </c>
      <c r="H28" s="15">
        <f>SUM(H29:H32)</f>
        <v>0</v>
      </c>
      <c r="I28" s="27" t="e">
        <f t="shared" si="3"/>
        <v>#DIV/0!</v>
      </c>
    </row>
    <row r="29" ht="22.1" customHeight="1" spans="1:9">
      <c r="A29" s="22" t="s">
        <v>1838</v>
      </c>
      <c r="B29" s="22" t="s">
        <v>1839</v>
      </c>
      <c r="C29" s="15">
        <f t="shared" si="0"/>
        <v>0</v>
      </c>
      <c r="D29" s="15"/>
      <c r="E29" s="15"/>
      <c r="F29" s="15">
        <f t="shared" si="2"/>
        <v>0</v>
      </c>
      <c r="G29" s="15"/>
      <c r="H29" s="15"/>
      <c r="I29" s="27" t="e">
        <f t="shared" si="3"/>
        <v>#DIV/0!</v>
      </c>
    </row>
    <row r="30" ht="22.1" customHeight="1" spans="1:9">
      <c r="A30" s="22" t="s">
        <v>1840</v>
      </c>
      <c r="B30" s="22" t="s">
        <v>1841</v>
      </c>
      <c r="C30" s="15">
        <f t="shared" si="0"/>
        <v>0</v>
      </c>
      <c r="D30" s="15"/>
      <c r="E30" s="15"/>
      <c r="F30" s="15">
        <f t="shared" si="2"/>
        <v>0</v>
      </c>
      <c r="G30" s="15"/>
      <c r="H30" s="15"/>
      <c r="I30" s="27" t="e">
        <f t="shared" si="3"/>
        <v>#DIV/0!</v>
      </c>
    </row>
    <row r="31" ht="22.1" customHeight="1" spans="1:9">
      <c r="A31" s="22" t="s">
        <v>1842</v>
      </c>
      <c r="B31" s="22" t="s">
        <v>1843</v>
      </c>
      <c r="C31" s="15">
        <f t="shared" si="0"/>
        <v>0</v>
      </c>
      <c r="D31" s="15"/>
      <c r="E31" s="15"/>
      <c r="F31" s="15">
        <f t="shared" si="2"/>
        <v>0</v>
      </c>
      <c r="G31" s="15"/>
      <c r="H31" s="15"/>
      <c r="I31" s="27"/>
    </row>
    <row r="32" ht="22.1" customHeight="1" spans="1:9">
      <c r="A32" s="22" t="s">
        <v>1844</v>
      </c>
      <c r="B32" s="22" t="s">
        <v>1845</v>
      </c>
      <c r="C32" s="15">
        <f t="shared" si="0"/>
        <v>0</v>
      </c>
      <c r="D32" s="15"/>
      <c r="E32" s="15"/>
      <c r="F32" s="15">
        <f t="shared" si="2"/>
        <v>0</v>
      </c>
      <c r="G32" s="15"/>
      <c r="H32" s="15"/>
      <c r="I32" s="27" t="e">
        <f>(F32/C32)</f>
        <v>#DIV/0!</v>
      </c>
    </row>
    <row r="33" ht="22.1" customHeight="1" spans="1:9">
      <c r="A33" s="9" t="s">
        <v>1846</v>
      </c>
      <c r="B33" s="9" t="s">
        <v>1761</v>
      </c>
      <c r="C33" s="15">
        <f t="shared" si="0"/>
        <v>0</v>
      </c>
      <c r="D33" s="15">
        <f t="shared" ref="D33:H33" si="4">SUM(D34:D37)</f>
        <v>0</v>
      </c>
      <c r="E33" s="15">
        <f t="shared" si="4"/>
        <v>0</v>
      </c>
      <c r="F33" s="15">
        <f t="shared" si="2"/>
        <v>0</v>
      </c>
      <c r="G33" s="15">
        <f t="shared" si="4"/>
        <v>0</v>
      </c>
      <c r="H33" s="15">
        <f t="shared" si="4"/>
        <v>0</v>
      </c>
      <c r="I33" s="27" t="e">
        <f>(F33/C33)</f>
        <v>#DIV/0!</v>
      </c>
    </row>
    <row r="34" ht="22.1" customHeight="1" spans="1:9">
      <c r="A34" s="22" t="s">
        <v>1847</v>
      </c>
      <c r="B34" s="22" t="s">
        <v>1848</v>
      </c>
      <c r="C34" s="15">
        <f t="shared" si="0"/>
        <v>0</v>
      </c>
      <c r="D34" s="15"/>
      <c r="E34" s="15"/>
      <c r="F34" s="15">
        <f t="shared" si="2"/>
        <v>0</v>
      </c>
      <c r="G34" s="15"/>
      <c r="H34" s="15"/>
      <c r="I34" s="27" t="e">
        <f>(F34/C34)</f>
        <v>#DIV/0!</v>
      </c>
    </row>
    <row r="35" ht="22.1" customHeight="1" spans="1:9">
      <c r="A35" s="22" t="s">
        <v>1849</v>
      </c>
      <c r="B35" s="22" t="s">
        <v>1850</v>
      </c>
      <c r="C35" s="15">
        <f t="shared" si="0"/>
        <v>0</v>
      </c>
      <c r="D35" s="15"/>
      <c r="E35" s="15"/>
      <c r="F35" s="15">
        <f t="shared" si="2"/>
        <v>0</v>
      </c>
      <c r="G35" s="15"/>
      <c r="H35" s="15"/>
      <c r="I35" s="27" t="e">
        <f>(F35/C35)</f>
        <v>#DIV/0!</v>
      </c>
    </row>
    <row r="36" ht="22.1" customHeight="1" spans="1:9">
      <c r="A36" s="22" t="s">
        <v>1851</v>
      </c>
      <c r="B36" s="22" t="s">
        <v>1852</v>
      </c>
      <c r="C36" s="15">
        <f t="shared" si="0"/>
        <v>0</v>
      </c>
      <c r="D36" s="15"/>
      <c r="E36" s="15"/>
      <c r="F36" s="15">
        <f t="shared" si="2"/>
        <v>0</v>
      </c>
      <c r="G36" s="15"/>
      <c r="H36" s="15"/>
      <c r="I36" s="27"/>
    </row>
    <row r="37" ht="22.1" customHeight="1" spans="1:9">
      <c r="A37" s="22" t="s">
        <v>1853</v>
      </c>
      <c r="B37" s="22" t="s">
        <v>1854</v>
      </c>
      <c r="C37" s="15">
        <f t="shared" si="0"/>
        <v>0</v>
      </c>
      <c r="D37" s="15"/>
      <c r="E37" s="15"/>
      <c r="F37" s="15">
        <f t="shared" si="2"/>
        <v>0</v>
      </c>
      <c r="G37" s="15"/>
      <c r="H37" s="15"/>
      <c r="I37" s="27" t="e">
        <f>(F37/C37)</f>
        <v>#DIV/0!</v>
      </c>
    </row>
    <row r="38" ht="22.1" customHeight="1" spans="1:9">
      <c r="A38" s="9" t="s">
        <v>1855</v>
      </c>
      <c r="B38" s="9" t="s">
        <v>1764</v>
      </c>
      <c r="C38" s="15">
        <f t="shared" si="0"/>
        <v>0</v>
      </c>
      <c r="D38" s="15">
        <f t="shared" ref="D38:H38" si="5">SUM(D39:D41)</f>
        <v>0</v>
      </c>
      <c r="E38" s="15">
        <f t="shared" si="5"/>
        <v>0</v>
      </c>
      <c r="F38" s="15">
        <f t="shared" si="2"/>
        <v>0</v>
      </c>
      <c r="G38" s="15">
        <f t="shared" si="5"/>
        <v>0</v>
      </c>
      <c r="H38" s="15">
        <f t="shared" si="5"/>
        <v>0</v>
      </c>
      <c r="I38" s="27" t="e">
        <f>(F38/C38)</f>
        <v>#DIV/0!</v>
      </c>
    </row>
    <row r="39" ht="22.1" customHeight="1" spans="1:9">
      <c r="A39" s="22" t="s">
        <v>1856</v>
      </c>
      <c r="B39" s="9" t="s">
        <v>1857</v>
      </c>
      <c r="C39" s="15">
        <f t="shared" si="0"/>
        <v>0</v>
      </c>
      <c r="D39" s="15"/>
      <c r="E39" s="15"/>
      <c r="F39" s="15">
        <f t="shared" si="2"/>
        <v>0</v>
      </c>
      <c r="G39" s="15"/>
      <c r="H39" s="15"/>
      <c r="I39" s="27"/>
    </row>
    <row r="40" ht="22.1" customHeight="1" spans="1:9">
      <c r="A40" s="22" t="s">
        <v>1858</v>
      </c>
      <c r="B40" s="22" t="s">
        <v>1859</v>
      </c>
      <c r="C40" s="15">
        <f t="shared" si="0"/>
        <v>0</v>
      </c>
      <c r="D40" s="15"/>
      <c r="E40" s="15"/>
      <c r="F40" s="15">
        <f t="shared" si="2"/>
        <v>0</v>
      </c>
      <c r="G40" s="15"/>
      <c r="H40" s="15"/>
      <c r="I40" s="27" t="e">
        <f t="shared" ref="I40:I46" si="6">(F40/C40)</f>
        <v>#DIV/0!</v>
      </c>
    </row>
    <row r="41" ht="22.1" customHeight="1" spans="1:9">
      <c r="A41" s="22" t="s">
        <v>1860</v>
      </c>
      <c r="B41" s="22" t="s">
        <v>1861</v>
      </c>
      <c r="C41" s="15">
        <f t="shared" si="0"/>
        <v>0</v>
      </c>
      <c r="D41" s="15"/>
      <c r="E41" s="15"/>
      <c r="F41" s="15">
        <f t="shared" si="2"/>
        <v>0</v>
      </c>
      <c r="G41" s="15"/>
      <c r="H41" s="15"/>
      <c r="I41" s="27" t="e">
        <f t="shared" si="6"/>
        <v>#DIV/0!</v>
      </c>
    </row>
    <row r="42" ht="22.1" customHeight="1" spans="1:9">
      <c r="A42" s="9" t="s">
        <v>1862</v>
      </c>
      <c r="B42" s="9" t="s">
        <v>1767</v>
      </c>
      <c r="C42" s="15">
        <f t="shared" si="0"/>
        <v>0</v>
      </c>
      <c r="D42" s="15"/>
      <c r="E42" s="15"/>
      <c r="F42" s="15">
        <f t="shared" si="2"/>
        <v>0</v>
      </c>
      <c r="G42" s="15"/>
      <c r="H42" s="15"/>
      <c r="I42" s="27" t="e">
        <f t="shared" si="6"/>
        <v>#DIV/0!</v>
      </c>
    </row>
    <row r="43" ht="22.1" customHeight="1" spans="1:10">
      <c r="A43" s="23" t="s">
        <v>1273</v>
      </c>
      <c r="B43" s="10"/>
      <c r="C43" s="15">
        <f t="shared" si="0"/>
        <v>0</v>
      </c>
      <c r="D43" s="15">
        <f t="shared" ref="D43:H43" si="7">SUM(D7,D28,D33,D38,D42)</f>
        <v>0</v>
      </c>
      <c r="E43" s="15">
        <f t="shared" si="7"/>
        <v>0</v>
      </c>
      <c r="F43" s="15">
        <f t="shared" si="2"/>
        <v>0</v>
      </c>
      <c r="G43" s="15">
        <f t="shared" si="7"/>
        <v>0</v>
      </c>
      <c r="H43" s="15">
        <f t="shared" si="7"/>
        <v>0</v>
      </c>
      <c r="I43" s="27" t="e">
        <f t="shared" si="6"/>
        <v>#DIV/0!</v>
      </c>
      <c r="J43" s="30">
        <f>IF(H43&lt;&gt;表十!H14,"与表十不一致",0)</f>
        <v>0</v>
      </c>
    </row>
    <row r="44" ht="22.1" customHeight="1" spans="1:9">
      <c r="A44" s="23" t="s">
        <v>1771</v>
      </c>
      <c r="B44" s="10" t="s">
        <v>1771</v>
      </c>
      <c r="C44" s="15">
        <f t="shared" si="0"/>
        <v>27</v>
      </c>
      <c r="D44" s="15"/>
      <c r="E44" s="15">
        <v>27</v>
      </c>
      <c r="F44" s="15">
        <f t="shared" si="2"/>
        <v>0</v>
      </c>
      <c r="G44" s="15"/>
      <c r="H44" s="15"/>
      <c r="I44" s="27">
        <f t="shared" si="6"/>
        <v>0</v>
      </c>
    </row>
    <row r="45" ht="22.1" customHeight="1" spans="1:9">
      <c r="A45" s="23" t="s">
        <v>1775</v>
      </c>
      <c r="B45" s="10"/>
      <c r="C45" s="15">
        <f t="shared" si="0"/>
        <v>0</v>
      </c>
      <c r="D45" s="15"/>
      <c r="E45" s="14"/>
      <c r="F45" s="15">
        <f t="shared" si="2"/>
        <v>0</v>
      </c>
      <c r="G45" s="15"/>
      <c r="H45" s="14"/>
      <c r="I45" s="27" t="e">
        <f t="shared" si="6"/>
        <v>#DIV/0!</v>
      </c>
    </row>
    <row r="46" ht="22.1" customHeight="1" spans="1:9">
      <c r="A46" s="23" t="s">
        <v>1779</v>
      </c>
      <c r="B46" s="10"/>
      <c r="C46" s="15">
        <f t="shared" si="0"/>
        <v>0</v>
      </c>
      <c r="D46" s="15"/>
      <c r="E46" s="14"/>
      <c r="F46" s="15">
        <f t="shared" si="2"/>
        <v>0</v>
      </c>
      <c r="G46" s="15"/>
      <c r="H46" s="14"/>
      <c r="I46" s="27" t="e">
        <f t="shared" si="6"/>
        <v>#DIV/0!</v>
      </c>
    </row>
    <row r="47" ht="22.1" customHeight="1" spans="1:9">
      <c r="A47" s="23" t="s">
        <v>1863</v>
      </c>
      <c r="B47" s="10"/>
      <c r="C47" s="14"/>
      <c r="D47" s="14"/>
      <c r="E47" s="14"/>
      <c r="F47" s="14"/>
      <c r="G47" s="14"/>
      <c r="H47" s="14"/>
      <c r="I47" s="14"/>
    </row>
  </sheetData>
  <mergeCells count="13">
    <mergeCell ref="A2:I2"/>
    <mergeCell ref="A3:I3"/>
    <mergeCell ref="C4:E4"/>
    <mergeCell ref="F4:H4"/>
    <mergeCell ref="A43:B43"/>
    <mergeCell ref="A44:B44"/>
    <mergeCell ref="A45:B45"/>
    <mergeCell ref="A46:B46"/>
    <mergeCell ref="A47:I47"/>
    <mergeCell ref="A4:A5"/>
    <mergeCell ref="B4:B5"/>
    <mergeCell ref="I4:I5"/>
    <mergeCell ref="J4:J5"/>
  </mergeCells>
  <pageMargins left="0.751388888888889" right="0.751388888888889" top="1" bottom="1" header="0.5" footer="0.5"/>
  <pageSetup paperSize="9" scale="93"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0"/>
  <sheetViews>
    <sheetView tabSelected="1" workbookViewId="0">
      <pane xSplit="2" ySplit="6" topLeftCell="C7" activePane="bottomRight" state="frozen"/>
      <selection/>
      <selection pane="topRight"/>
      <selection pane="bottomLeft"/>
      <selection pane="bottomRight" activeCell="U10" sqref="U10"/>
    </sheetView>
  </sheetViews>
  <sheetFormatPr defaultColWidth="7.775" defaultRowHeight="13.5"/>
  <cols>
    <col min="1" max="1" width="8.375" style="2" customWidth="1"/>
    <col min="2" max="2" width="35.875" style="2" customWidth="1"/>
    <col min="3" max="21" width="8.5" style="2" customWidth="1"/>
    <col min="22" max="16384" width="7.775" style="2"/>
  </cols>
  <sheetData>
    <row r="1" ht="14.25" spans="1:1">
      <c r="A1" s="3" t="s">
        <v>1864</v>
      </c>
    </row>
    <row r="2" s="1" customFormat="1" ht="45" customHeight="1" spans="1:21">
      <c r="A2" s="16" t="s">
        <v>1865</v>
      </c>
      <c r="B2" s="17"/>
      <c r="C2" s="17"/>
      <c r="D2" s="17"/>
      <c r="E2" s="17"/>
      <c r="F2" s="17"/>
      <c r="G2" s="17"/>
      <c r="H2" s="17"/>
      <c r="I2" s="17"/>
      <c r="J2" s="17"/>
      <c r="K2" s="17"/>
      <c r="L2" s="17"/>
      <c r="M2" s="17"/>
      <c r="N2" s="17"/>
      <c r="O2" s="17"/>
      <c r="P2" s="17"/>
      <c r="Q2" s="17"/>
      <c r="R2" s="17"/>
      <c r="S2" s="17"/>
      <c r="T2" s="17"/>
      <c r="U2" s="17"/>
    </row>
    <row r="3" ht="21" customHeight="1" spans="1:21">
      <c r="A3" s="5" t="s">
        <v>24</v>
      </c>
      <c r="B3" s="6"/>
      <c r="C3" s="6"/>
      <c r="D3" s="6"/>
      <c r="E3" s="6"/>
      <c r="F3" s="6"/>
      <c r="G3" s="6"/>
      <c r="H3" s="6"/>
      <c r="I3" s="6"/>
      <c r="J3" s="6"/>
      <c r="K3" s="6"/>
      <c r="L3" s="6"/>
      <c r="M3" s="6"/>
      <c r="N3" s="6"/>
      <c r="O3" s="6"/>
      <c r="P3" s="6"/>
      <c r="Q3" s="6"/>
      <c r="R3" s="6"/>
      <c r="S3" s="6"/>
      <c r="T3" s="6"/>
      <c r="U3" s="6"/>
    </row>
    <row r="4" ht="22.1" customHeight="1" spans="1:22">
      <c r="A4" s="18" t="s">
        <v>1791</v>
      </c>
      <c r="B4" s="19" t="s">
        <v>1866</v>
      </c>
      <c r="C4" s="19" t="s">
        <v>1793</v>
      </c>
      <c r="D4" s="8"/>
      <c r="E4" s="8"/>
      <c r="F4" s="8"/>
      <c r="G4" s="8"/>
      <c r="H4" s="8"/>
      <c r="I4" s="8"/>
      <c r="J4" s="8"/>
      <c r="K4" s="8"/>
      <c r="L4" s="19" t="s">
        <v>1794</v>
      </c>
      <c r="M4" s="8"/>
      <c r="N4" s="8"/>
      <c r="O4" s="8"/>
      <c r="P4" s="8"/>
      <c r="Q4" s="8"/>
      <c r="R4" s="8"/>
      <c r="S4" s="8"/>
      <c r="T4" s="8"/>
      <c r="U4" s="19" t="s">
        <v>1795</v>
      </c>
      <c r="V4" s="26" t="s">
        <v>1272</v>
      </c>
    </row>
    <row r="5" ht="22.1" customHeight="1" spans="1:22">
      <c r="A5" s="20"/>
      <c r="B5" s="8"/>
      <c r="C5" s="19" t="s">
        <v>1163</v>
      </c>
      <c r="D5" s="19" t="s">
        <v>1276</v>
      </c>
      <c r="E5" s="8"/>
      <c r="F5" s="19" t="s">
        <v>1867</v>
      </c>
      <c r="G5" s="8"/>
      <c r="H5" s="19" t="s">
        <v>1868</v>
      </c>
      <c r="I5" s="8"/>
      <c r="J5" s="19" t="s">
        <v>1241</v>
      </c>
      <c r="K5" s="8"/>
      <c r="L5" s="19" t="s">
        <v>1163</v>
      </c>
      <c r="M5" s="19" t="s">
        <v>1276</v>
      </c>
      <c r="N5" s="8"/>
      <c r="O5" s="19" t="s">
        <v>1867</v>
      </c>
      <c r="P5" s="8"/>
      <c r="Q5" s="19" t="s">
        <v>1868</v>
      </c>
      <c r="R5" s="8"/>
      <c r="S5" s="19" t="s">
        <v>1241</v>
      </c>
      <c r="T5" s="8"/>
      <c r="U5" s="8"/>
      <c r="V5" s="26"/>
    </row>
    <row r="6" ht="44.6" customHeight="1" spans="1:22">
      <c r="A6" s="20"/>
      <c r="B6" s="8"/>
      <c r="C6" s="8"/>
      <c r="D6" s="19" t="s">
        <v>1746</v>
      </c>
      <c r="E6" s="19" t="s">
        <v>1747</v>
      </c>
      <c r="F6" s="19" t="s">
        <v>1746</v>
      </c>
      <c r="G6" s="19" t="s">
        <v>1747</v>
      </c>
      <c r="H6" s="19" t="s">
        <v>1746</v>
      </c>
      <c r="I6" s="19" t="s">
        <v>1747</v>
      </c>
      <c r="J6" s="19" t="s">
        <v>1746</v>
      </c>
      <c r="K6" s="19" t="s">
        <v>1747</v>
      </c>
      <c r="L6" s="8"/>
      <c r="M6" s="19" t="s">
        <v>1746</v>
      </c>
      <c r="N6" s="19" t="s">
        <v>1747</v>
      </c>
      <c r="O6" s="19" t="s">
        <v>1746</v>
      </c>
      <c r="P6" s="19" t="s">
        <v>1747</v>
      </c>
      <c r="Q6" s="19" t="s">
        <v>1746</v>
      </c>
      <c r="R6" s="19" t="s">
        <v>1747</v>
      </c>
      <c r="S6" s="19" t="s">
        <v>1746</v>
      </c>
      <c r="T6" s="19" t="s">
        <v>1747</v>
      </c>
      <c r="U6" s="8"/>
      <c r="V6" s="26"/>
    </row>
    <row r="7" ht="32" customHeight="1" spans="1:21">
      <c r="A7" s="21"/>
      <c r="B7" s="7" t="s">
        <v>1748</v>
      </c>
      <c r="C7" s="7" t="s">
        <v>1749</v>
      </c>
      <c r="D7" s="19" t="s">
        <v>1750</v>
      </c>
      <c r="E7" s="19" t="s">
        <v>1751</v>
      </c>
      <c r="F7" s="19" t="s">
        <v>1752</v>
      </c>
      <c r="G7" s="19" t="s">
        <v>1753</v>
      </c>
      <c r="H7" s="19" t="s">
        <v>1754</v>
      </c>
      <c r="I7" s="19" t="s">
        <v>1772</v>
      </c>
      <c r="J7" s="19" t="s">
        <v>1776</v>
      </c>
      <c r="K7" s="19" t="s">
        <v>1780</v>
      </c>
      <c r="L7" s="7" t="s">
        <v>1786</v>
      </c>
      <c r="M7" s="19" t="s">
        <v>1757</v>
      </c>
      <c r="N7" s="19" t="s">
        <v>1760</v>
      </c>
      <c r="O7" s="19" t="s">
        <v>1763</v>
      </c>
      <c r="P7" s="19" t="s">
        <v>1766</v>
      </c>
      <c r="Q7" s="19" t="s">
        <v>1770</v>
      </c>
      <c r="R7" s="19" t="s">
        <v>1774</v>
      </c>
      <c r="S7" s="19" t="s">
        <v>1778</v>
      </c>
      <c r="T7" s="19" t="s">
        <v>1782</v>
      </c>
      <c r="U7" s="7" t="s">
        <v>1784</v>
      </c>
    </row>
    <row r="8" ht="32" customHeight="1" spans="1:21">
      <c r="A8" s="9"/>
      <c r="B8" s="9" t="s">
        <v>1869</v>
      </c>
      <c r="C8" s="15">
        <f>D8+E8</f>
        <v>27</v>
      </c>
      <c r="D8" s="15">
        <f>H8+J8+F8</f>
        <v>0</v>
      </c>
      <c r="E8" s="15">
        <f>SUM(G8,I8,K8)</f>
        <v>27</v>
      </c>
      <c r="F8" s="15"/>
      <c r="G8" s="15"/>
      <c r="H8" s="15"/>
      <c r="I8" s="15">
        <f>SUM(I9:I24)</f>
        <v>27</v>
      </c>
      <c r="J8" s="15"/>
      <c r="K8" s="15"/>
      <c r="L8" s="15">
        <f>M8+N8</f>
        <v>0</v>
      </c>
      <c r="M8" s="15">
        <f>SUM(O8,Q8,S8)</f>
        <v>0</v>
      </c>
      <c r="N8" s="15">
        <f>SUM(P8,R8,T8)</f>
        <v>0</v>
      </c>
      <c r="O8" s="15"/>
      <c r="P8" s="15"/>
      <c r="Q8" s="15"/>
      <c r="R8" s="15"/>
      <c r="S8" s="15"/>
      <c r="T8" s="15"/>
      <c r="U8" s="27">
        <f>(L8/C8)</f>
        <v>0</v>
      </c>
    </row>
    <row r="9" ht="32" customHeight="1" spans="1:21">
      <c r="A9" s="22" t="s">
        <v>1870</v>
      </c>
      <c r="B9" s="22" t="s">
        <v>1871</v>
      </c>
      <c r="C9" s="15">
        <f t="shared" ref="C9:C29" si="0">D9+E9</f>
        <v>0</v>
      </c>
      <c r="D9" s="15">
        <f t="shared" ref="D9:D29" si="1">F9+H9+J9</f>
        <v>0</v>
      </c>
      <c r="E9" s="15">
        <f t="shared" ref="E9:E29" si="2">G9+I9+K9</f>
        <v>0</v>
      </c>
      <c r="F9" s="15"/>
      <c r="G9" s="15"/>
      <c r="H9" s="15"/>
      <c r="I9" s="15"/>
      <c r="J9" s="15"/>
      <c r="K9" s="15"/>
      <c r="L9" s="15">
        <f t="shared" ref="L9:L29" si="3">M9+N9</f>
        <v>0</v>
      </c>
      <c r="M9" s="15">
        <f t="shared" ref="M9:M29" si="4">SUM(O9,Q9,S9)</f>
        <v>0</v>
      </c>
      <c r="N9" s="15">
        <f t="shared" ref="N9:N29" si="5">SUM(P9,R9,T9)</f>
        <v>0</v>
      </c>
      <c r="O9" s="15"/>
      <c r="P9" s="15"/>
      <c r="Q9" s="15"/>
      <c r="R9" s="15"/>
      <c r="S9" s="15"/>
      <c r="T9" s="15"/>
      <c r="U9" s="27" t="e">
        <f t="shared" ref="U9:U29" si="6">(L9/C9)</f>
        <v>#DIV/0!</v>
      </c>
    </row>
    <row r="10" ht="32" customHeight="1" spans="1:21">
      <c r="A10" s="22" t="s">
        <v>1872</v>
      </c>
      <c r="B10" s="22" t="s">
        <v>1873</v>
      </c>
      <c r="C10" s="15">
        <f t="shared" si="0"/>
        <v>27</v>
      </c>
      <c r="D10" s="15">
        <f t="shared" si="1"/>
        <v>0</v>
      </c>
      <c r="E10" s="15">
        <f t="shared" si="2"/>
        <v>27</v>
      </c>
      <c r="F10" s="15"/>
      <c r="G10" s="15"/>
      <c r="H10" s="15"/>
      <c r="I10" s="15">
        <v>27</v>
      </c>
      <c r="J10" s="15"/>
      <c r="K10" s="15"/>
      <c r="L10" s="15">
        <f t="shared" si="3"/>
        <v>0</v>
      </c>
      <c r="M10" s="15">
        <f t="shared" si="4"/>
        <v>0</v>
      </c>
      <c r="N10" s="15">
        <f t="shared" si="5"/>
        <v>0</v>
      </c>
      <c r="O10" s="15"/>
      <c r="P10" s="15"/>
      <c r="Q10" s="15"/>
      <c r="R10" s="15"/>
      <c r="S10" s="15"/>
      <c r="T10" s="15"/>
      <c r="U10" s="27">
        <f t="shared" si="6"/>
        <v>0</v>
      </c>
    </row>
    <row r="11" ht="32" customHeight="1" spans="1:21">
      <c r="A11" s="22" t="s">
        <v>1874</v>
      </c>
      <c r="B11" s="22" t="s">
        <v>1875</v>
      </c>
      <c r="C11" s="15">
        <f t="shared" si="0"/>
        <v>0</v>
      </c>
      <c r="D11" s="15">
        <f t="shared" si="1"/>
        <v>0</v>
      </c>
      <c r="E11" s="15">
        <f t="shared" si="2"/>
        <v>0</v>
      </c>
      <c r="F11" s="15"/>
      <c r="G11" s="15"/>
      <c r="H11" s="15"/>
      <c r="I11" s="15"/>
      <c r="J11" s="15"/>
      <c r="K11" s="15"/>
      <c r="L11" s="15">
        <f t="shared" si="3"/>
        <v>0</v>
      </c>
      <c r="M11" s="15">
        <f t="shared" si="4"/>
        <v>0</v>
      </c>
      <c r="N11" s="15">
        <f t="shared" si="5"/>
        <v>0</v>
      </c>
      <c r="O11" s="15"/>
      <c r="P11" s="15"/>
      <c r="Q11" s="15"/>
      <c r="R11" s="15"/>
      <c r="S11" s="15"/>
      <c r="T11" s="15"/>
      <c r="U11" s="27" t="e">
        <f t="shared" si="6"/>
        <v>#DIV/0!</v>
      </c>
    </row>
    <row r="12" ht="32" customHeight="1" spans="1:21">
      <c r="A12" s="22" t="s">
        <v>1876</v>
      </c>
      <c r="B12" s="22" t="s">
        <v>1877</v>
      </c>
      <c r="C12" s="15">
        <f t="shared" si="0"/>
        <v>0</v>
      </c>
      <c r="D12" s="15">
        <f t="shared" si="1"/>
        <v>0</v>
      </c>
      <c r="E12" s="15">
        <f t="shared" si="2"/>
        <v>0</v>
      </c>
      <c r="F12" s="15"/>
      <c r="G12" s="15"/>
      <c r="H12" s="15"/>
      <c r="I12" s="15"/>
      <c r="J12" s="15"/>
      <c r="K12" s="15"/>
      <c r="L12" s="15">
        <f t="shared" si="3"/>
        <v>0</v>
      </c>
      <c r="M12" s="15">
        <f t="shared" si="4"/>
        <v>0</v>
      </c>
      <c r="N12" s="15">
        <f t="shared" si="5"/>
        <v>0</v>
      </c>
      <c r="O12" s="15"/>
      <c r="P12" s="15"/>
      <c r="Q12" s="15"/>
      <c r="R12" s="15"/>
      <c r="S12" s="15"/>
      <c r="T12" s="15"/>
      <c r="U12" s="27" t="e">
        <f t="shared" si="6"/>
        <v>#DIV/0!</v>
      </c>
    </row>
    <row r="13" ht="32" customHeight="1" spans="1:21">
      <c r="A13" s="22" t="s">
        <v>1878</v>
      </c>
      <c r="B13" s="22" t="s">
        <v>1879</v>
      </c>
      <c r="C13" s="15">
        <f t="shared" si="0"/>
        <v>0</v>
      </c>
      <c r="D13" s="15">
        <f t="shared" si="1"/>
        <v>0</v>
      </c>
      <c r="E13" s="15">
        <f t="shared" si="2"/>
        <v>0</v>
      </c>
      <c r="F13" s="15"/>
      <c r="G13" s="15"/>
      <c r="H13" s="15"/>
      <c r="I13" s="15"/>
      <c r="J13" s="15"/>
      <c r="K13" s="15"/>
      <c r="L13" s="15">
        <f t="shared" si="3"/>
        <v>0</v>
      </c>
      <c r="M13" s="15">
        <f t="shared" si="4"/>
        <v>0</v>
      </c>
      <c r="N13" s="15">
        <f t="shared" si="5"/>
        <v>0</v>
      </c>
      <c r="O13" s="15"/>
      <c r="P13" s="15"/>
      <c r="Q13" s="15"/>
      <c r="R13" s="15"/>
      <c r="S13" s="15"/>
      <c r="T13" s="15"/>
      <c r="U13" s="27" t="e">
        <f t="shared" si="6"/>
        <v>#DIV/0!</v>
      </c>
    </row>
    <row r="14" ht="32" customHeight="1" spans="1:21">
      <c r="A14" s="22" t="s">
        <v>1880</v>
      </c>
      <c r="B14" s="22" t="s">
        <v>1881</v>
      </c>
      <c r="C14" s="15">
        <f t="shared" si="0"/>
        <v>0</v>
      </c>
      <c r="D14" s="15">
        <f t="shared" si="1"/>
        <v>0</v>
      </c>
      <c r="E14" s="15">
        <f t="shared" si="2"/>
        <v>0</v>
      </c>
      <c r="F14" s="15"/>
      <c r="G14" s="15"/>
      <c r="H14" s="15"/>
      <c r="I14" s="15"/>
      <c r="J14" s="15"/>
      <c r="K14" s="15"/>
      <c r="L14" s="15">
        <f t="shared" si="3"/>
        <v>0</v>
      </c>
      <c r="M14" s="15">
        <f t="shared" si="4"/>
        <v>0</v>
      </c>
      <c r="N14" s="15">
        <f t="shared" si="5"/>
        <v>0</v>
      </c>
      <c r="O14" s="15"/>
      <c r="P14" s="15"/>
      <c r="Q14" s="15"/>
      <c r="R14" s="15"/>
      <c r="S14" s="15"/>
      <c r="T14" s="15"/>
      <c r="U14" s="27" t="e">
        <f t="shared" si="6"/>
        <v>#DIV/0!</v>
      </c>
    </row>
    <row r="15" ht="32" customHeight="1" spans="1:21">
      <c r="A15" s="22" t="s">
        <v>1882</v>
      </c>
      <c r="B15" s="22" t="s">
        <v>1883</v>
      </c>
      <c r="C15" s="15">
        <f t="shared" si="0"/>
        <v>0</v>
      </c>
      <c r="D15" s="15">
        <f t="shared" si="1"/>
        <v>0</v>
      </c>
      <c r="E15" s="15">
        <f t="shared" si="2"/>
        <v>0</v>
      </c>
      <c r="F15" s="15"/>
      <c r="G15" s="15"/>
      <c r="H15" s="15"/>
      <c r="I15" s="15"/>
      <c r="J15" s="15"/>
      <c r="K15" s="15"/>
      <c r="L15" s="15">
        <f t="shared" si="3"/>
        <v>0</v>
      </c>
      <c r="M15" s="15">
        <f t="shared" si="4"/>
        <v>0</v>
      </c>
      <c r="N15" s="15">
        <f t="shared" si="5"/>
        <v>0</v>
      </c>
      <c r="O15" s="15"/>
      <c r="P15" s="15"/>
      <c r="Q15" s="15"/>
      <c r="R15" s="15"/>
      <c r="S15" s="15"/>
      <c r="T15" s="15"/>
      <c r="U15" s="27" t="e">
        <f t="shared" si="6"/>
        <v>#DIV/0!</v>
      </c>
    </row>
    <row r="16" ht="32" customHeight="1" spans="1:21">
      <c r="A16" s="22" t="s">
        <v>1884</v>
      </c>
      <c r="B16" s="22" t="s">
        <v>1885</v>
      </c>
      <c r="C16" s="15">
        <f t="shared" si="0"/>
        <v>0</v>
      </c>
      <c r="D16" s="15">
        <f t="shared" si="1"/>
        <v>0</v>
      </c>
      <c r="E16" s="15">
        <f t="shared" si="2"/>
        <v>0</v>
      </c>
      <c r="F16" s="15"/>
      <c r="G16" s="15"/>
      <c r="H16" s="15"/>
      <c r="I16" s="15"/>
      <c r="J16" s="15"/>
      <c r="K16" s="15"/>
      <c r="L16" s="15">
        <f t="shared" si="3"/>
        <v>0</v>
      </c>
      <c r="M16" s="15">
        <f t="shared" si="4"/>
        <v>0</v>
      </c>
      <c r="N16" s="15">
        <f t="shared" si="5"/>
        <v>0</v>
      </c>
      <c r="O16" s="15"/>
      <c r="P16" s="15"/>
      <c r="Q16" s="15"/>
      <c r="R16" s="15"/>
      <c r="S16" s="15"/>
      <c r="T16" s="15"/>
      <c r="U16" s="27" t="e">
        <f t="shared" si="6"/>
        <v>#DIV/0!</v>
      </c>
    </row>
    <row r="17" ht="32" customHeight="1" spans="1:21">
      <c r="A17" s="22" t="s">
        <v>1886</v>
      </c>
      <c r="B17" s="22" t="s">
        <v>1887</v>
      </c>
      <c r="C17" s="15">
        <f t="shared" si="0"/>
        <v>0</v>
      </c>
      <c r="D17" s="15">
        <f t="shared" si="1"/>
        <v>0</v>
      </c>
      <c r="E17" s="15">
        <f t="shared" si="2"/>
        <v>0</v>
      </c>
      <c r="F17" s="15"/>
      <c r="G17" s="15"/>
      <c r="H17" s="15"/>
      <c r="I17" s="15"/>
      <c r="J17" s="15"/>
      <c r="K17" s="15"/>
      <c r="L17" s="15">
        <f t="shared" si="3"/>
        <v>0</v>
      </c>
      <c r="M17" s="15">
        <f t="shared" si="4"/>
        <v>0</v>
      </c>
      <c r="N17" s="15">
        <f t="shared" si="5"/>
        <v>0</v>
      </c>
      <c r="O17" s="15"/>
      <c r="P17" s="15"/>
      <c r="Q17" s="15"/>
      <c r="R17" s="15"/>
      <c r="S17" s="15"/>
      <c r="T17" s="15"/>
      <c r="U17" s="27" t="e">
        <f t="shared" si="6"/>
        <v>#DIV/0!</v>
      </c>
    </row>
    <row r="18" ht="32" customHeight="1" spans="1:21">
      <c r="A18" s="22" t="s">
        <v>1888</v>
      </c>
      <c r="B18" s="22" t="s">
        <v>1889</v>
      </c>
      <c r="C18" s="15">
        <f t="shared" si="0"/>
        <v>0</v>
      </c>
      <c r="D18" s="15">
        <f t="shared" si="1"/>
        <v>0</v>
      </c>
      <c r="E18" s="15">
        <f t="shared" si="2"/>
        <v>0</v>
      </c>
      <c r="F18" s="15"/>
      <c r="G18" s="15"/>
      <c r="H18" s="15"/>
      <c r="I18" s="15"/>
      <c r="J18" s="15"/>
      <c r="K18" s="15"/>
      <c r="L18" s="15">
        <f t="shared" si="3"/>
        <v>0</v>
      </c>
      <c r="M18" s="15">
        <f t="shared" si="4"/>
        <v>0</v>
      </c>
      <c r="N18" s="15">
        <f t="shared" si="5"/>
        <v>0</v>
      </c>
      <c r="O18" s="15"/>
      <c r="P18" s="15"/>
      <c r="Q18" s="15"/>
      <c r="R18" s="15"/>
      <c r="S18" s="15"/>
      <c r="T18" s="15"/>
      <c r="U18" s="27" t="e">
        <f t="shared" si="6"/>
        <v>#DIV/0!</v>
      </c>
    </row>
    <row r="19" ht="32" customHeight="1" spans="1:21">
      <c r="A19" s="22" t="s">
        <v>1890</v>
      </c>
      <c r="B19" s="22" t="s">
        <v>1891</v>
      </c>
      <c r="C19" s="15">
        <f t="shared" si="0"/>
        <v>0</v>
      </c>
      <c r="D19" s="15">
        <f t="shared" si="1"/>
        <v>0</v>
      </c>
      <c r="E19" s="15">
        <f t="shared" si="2"/>
        <v>0</v>
      </c>
      <c r="F19" s="15"/>
      <c r="G19" s="15"/>
      <c r="H19" s="15"/>
      <c r="I19" s="15"/>
      <c r="J19" s="15"/>
      <c r="K19" s="15"/>
      <c r="L19" s="15">
        <f t="shared" si="3"/>
        <v>0</v>
      </c>
      <c r="M19" s="15">
        <f t="shared" si="4"/>
        <v>0</v>
      </c>
      <c r="N19" s="15">
        <f t="shared" si="5"/>
        <v>0</v>
      </c>
      <c r="O19" s="15"/>
      <c r="P19" s="15"/>
      <c r="Q19" s="15"/>
      <c r="R19" s="15"/>
      <c r="S19" s="15"/>
      <c r="T19" s="15"/>
      <c r="U19" s="27" t="e">
        <f t="shared" si="6"/>
        <v>#DIV/0!</v>
      </c>
    </row>
    <row r="20" ht="32" customHeight="1" spans="1:21">
      <c r="A20" s="22" t="s">
        <v>1892</v>
      </c>
      <c r="B20" s="22" t="s">
        <v>1893</v>
      </c>
      <c r="C20" s="15">
        <f t="shared" si="0"/>
        <v>0</v>
      </c>
      <c r="D20" s="15">
        <f t="shared" si="1"/>
        <v>0</v>
      </c>
      <c r="E20" s="15">
        <f t="shared" si="2"/>
        <v>0</v>
      </c>
      <c r="F20" s="15"/>
      <c r="G20" s="15"/>
      <c r="H20" s="15"/>
      <c r="I20" s="15"/>
      <c r="J20" s="15"/>
      <c r="K20" s="15"/>
      <c r="L20" s="15">
        <f t="shared" si="3"/>
        <v>0</v>
      </c>
      <c r="M20" s="15">
        <f t="shared" si="4"/>
        <v>0</v>
      </c>
      <c r="N20" s="15">
        <f t="shared" si="5"/>
        <v>0</v>
      </c>
      <c r="O20" s="15"/>
      <c r="P20" s="15"/>
      <c r="Q20" s="15"/>
      <c r="R20" s="15"/>
      <c r="S20" s="15"/>
      <c r="T20" s="15"/>
      <c r="U20" s="27" t="e">
        <f t="shared" si="6"/>
        <v>#DIV/0!</v>
      </c>
    </row>
    <row r="21" ht="32" customHeight="1" spans="1:21">
      <c r="A21" s="22" t="s">
        <v>1894</v>
      </c>
      <c r="B21" s="22" t="s">
        <v>1895</v>
      </c>
      <c r="C21" s="15">
        <f t="shared" si="0"/>
        <v>0</v>
      </c>
      <c r="D21" s="15">
        <f t="shared" si="1"/>
        <v>0</v>
      </c>
      <c r="E21" s="15">
        <f t="shared" si="2"/>
        <v>0</v>
      </c>
      <c r="F21" s="15"/>
      <c r="G21" s="15"/>
      <c r="H21" s="15"/>
      <c r="I21" s="15"/>
      <c r="J21" s="15"/>
      <c r="K21" s="15"/>
      <c r="L21" s="15">
        <f t="shared" si="3"/>
        <v>0</v>
      </c>
      <c r="M21" s="15">
        <f t="shared" si="4"/>
        <v>0</v>
      </c>
      <c r="N21" s="15">
        <f t="shared" si="5"/>
        <v>0</v>
      </c>
      <c r="O21" s="15"/>
      <c r="P21" s="15"/>
      <c r="Q21" s="15"/>
      <c r="R21" s="15"/>
      <c r="S21" s="15"/>
      <c r="T21" s="15"/>
      <c r="U21" s="27" t="e">
        <f t="shared" si="6"/>
        <v>#DIV/0!</v>
      </c>
    </row>
    <row r="22" ht="32" customHeight="1" spans="1:21">
      <c r="A22" s="22" t="s">
        <v>1896</v>
      </c>
      <c r="B22" s="22" t="s">
        <v>1897</v>
      </c>
      <c r="C22" s="15">
        <f t="shared" si="0"/>
        <v>0</v>
      </c>
      <c r="D22" s="15">
        <f t="shared" si="1"/>
        <v>0</v>
      </c>
      <c r="E22" s="15">
        <f t="shared" si="2"/>
        <v>0</v>
      </c>
      <c r="F22" s="15"/>
      <c r="G22" s="15"/>
      <c r="H22" s="15"/>
      <c r="I22" s="15"/>
      <c r="J22" s="15"/>
      <c r="K22" s="15"/>
      <c r="L22" s="15">
        <f t="shared" si="3"/>
        <v>0</v>
      </c>
      <c r="M22" s="15">
        <f t="shared" si="4"/>
        <v>0</v>
      </c>
      <c r="N22" s="15">
        <f t="shared" si="5"/>
        <v>0</v>
      </c>
      <c r="O22" s="15"/>
      <c r="P22" s="15"/>
      <c r="Q22" s="15"/>
      <c r="R22" s="15"/>
      <c r="S22" s="15"/>
      <c r="T22" s="15"/>
      <c r="U22" s="27" t="e">
        <f t="shared" si="6"/>
        <v>#DIV/0!</v>
      </c>
    </row>
    <row r="23" ht="32" customHeight="1" spans="1:21">
      <c r="A23" s="22" t="s">
        <v>1898</v>
      </c>
      <c r="B23" s="22" t="s">
        <v>1899</v>
      </c>
      <c r="C23" s="15">
        <f t="shared" si="0"/>
        <v>0</v>
      </c>
      <c r="D23" s="15">
        <f t="shared" si="1"/>
        <v>0</v>
      </c>
      <c r="E23" s="15">
        <f t="shared" si="2"/>
        <v>0</v>
      </c>
      <c r="F23" s="15"/>
      <c r="G23" s="15"/>
      <c r="H23" s="15"/>
      <c r="I23" s="15"/>
      <c r="J23" s="15"/>
      <c r="K23" s="15"/>
      <c r="L23" s="15">
        <f t="shared" si="3"/>
        <v>0</v>
      </c>
      <c r="M23" s="15">
        <f t="shared" si="4"/>
        <v>0</v>
      </c>
      <c r="N23" s="15">
        <f t="shared" si="5"/>
        <v>0</v>
      </c>
      <c r="O23" s="15"/>
      <c r="P23" s="15"/>
      <c r="Q23" s="15"/>
      <c r="R23" s="15"/>
      <c r="S23" s="15"/>
      <c r="T23" s="15"/>
      <c r="U23" s="27" t="e">
        <f t="shared" si="6"/>
        <v>#DIV/0!</v>
      </c>
    </row>
    <row r="24" ht="32" customHeight="1" spans="1:21">
      <c r="A24" s="22" t="s">
        <v>1900</v>
      </c>
      <c r="B24" s="22" t="s">
        <v>1901</v>
      </c>
      <c r="C24" s="15">
        <f t="shared" si="0"/>
        <v>0</v>
      </c>
      <c r="D24" s="15">
        <f t="shared" si="1"/>
        <v>0</v>
      </c>
      <c r="E24" s="15">
        <f t="shared" si="2"/>
        <v>0</v>
      </c>
      <c r="F24" s="15"/>
      <c r="G24" s="15"/>
      <c r="H24" s="15"/>
      <c r="I24" s="15"/>
      <c r="J24" s="15"/>
      <c r="K24" s="15"/>
      <c r="L24" s="15">
        <f t="shared" si="3"/>
        <v>0</v>
      </c>
      <c r="M24" s="15">
        <f t="shared" si="4"/>
        <v>0</v>
      </c>
      <c r="N24" s="15">
        <f t="shared" si="5"/>
        <v>0</v>
      </c>
      <c r="O24" s="15"/>
      <c r="P24" s="15"/>
      <c r="Q24" s="15"/>
      <c r="R24" s="15"/>
      <c r="S24" s="15"/>
      <c r="T24" s="15"/>
      <c r="U24" s="27" t="e">
        <f t="shared" si="6"/>
        <v>#DIV/0!</v>
      </c>
    </row>
    <row r="25" ht="32" customHeight="1" spans="1:22">
      <c r="A25" s="23" t="s">
        <v>1709</v>
      </c>
      <c r="B25" s="10"/>
      <c r="C25" s="15">
        <f t="shared" si="0"/>
        <v>27</v>
      </c>
      <c r="D25" s="15">
        <f t="shared" si="1"/>
        <v>0</v>
      </c>
      <c r="E25" s="15">
        <f t="shared" si="2"/>
        <v>27</v>
      </c>
      <c r="F25" s="15">
        <f t="shared" ref="F25:K25" si="7">F8</f>
        <v>0</v>
      </c>
      <c r="G25" s="15">
        <f t="shared" si="7"/>
        <v>0</v>
      </c>
      <c r="H25" s="15">
        <f t="shared" si="7"/>
        <v>0</v>
      </c>
      <c r="I25" s="15">
        <f t="shared" si="7"/>
        <v>27</v>
      </c>
      <c r="J25" s="15">
        <f t="shared" si="7"/>
        <v>0</v>
      </c>
      <c r="K25" s="15">
        <f t="shared" si="7"/>
        <v>0</v>
      </c>
      <c r="L25" s="15">
        <f t="shared" si="3"/>
        <v>0</v>
      </c>
      <c r="M25" s="15">
        <f t="shared" si="4"/>
        <v>0</v>
      </c>
      <c r="N25" s="15">
        <f t="shared" si="5"/>
        <v>0</v>
      </c>
      <c r="O25" s="15"/>
      <c r="P25" s="15"/>
      <c r="Q25" s="15"/>
      <c r="R25" s="15"/>
      <c r="S25" s="15"/>
      <c r="T25" s="15"/>
      <c r="U25" s="27">
        <f t="shared" si="6"/>
        <v>0</v>
      </c>
      <c r="V25" s="2">
        <f>IF(L25&lt;&gt;表十!N14,"与表十支出不一致",0)</f>
        <v>0</v>
      </c>
    </row>
    <row r="26" ht="32" customHeight="1" spans="1:21">
      <c r="A26" s="23" t="s">
        <v>1773</v>
      </c>
      <c r="B26" s="10" t="s">
        <v>1773</v>
      </c>
      <c r="C26" s="15">
        <f t="shared" si="0"/>
        <v>0</v>
      </c>
      <c r="D26" s="15">
        <f t="shared" si="1"/>
        <v>0</v>
      </c>
      <c r="E26" s="15">
        <f t="shared" si="2"/>
        <v>0</v>
      </c>
      <c r="F26" s="15"/>
      <c r="G26" s="14"/>
      <c r="H26" s="15"/>
      <c r="I26" s="14"/>
      <c r="J26" s="15"/>
      <c r="K26" s="14"/>
      <c r="L26" s="15">
        <f t="shared" si="3"/>
        <v>0</v>
      </c>
      <c r="M26" s="15">
        <f t="shared" si="4"/>
        <v>0</v>
      </c>
      <c r="N26" s="15">
        <f t="shared" si="5"/>
        <v>0</v>
      </c>
      <c r="O26" s="15"/>
      <c r="P26" s="14"/>
      <c r="Q26" s="15"/>
      <c r="R26" s="14"/>
      <c r="S26" s="15"/>
      <c r="T26" s="14"/>
      <c r="U26" s="27" t="e">
        <f t="shared" si="6"/>
        <v>#DIV/0!</v>
      </c>
    </row>
    <row r="27" ht="32" customHeight="1" spans="1:21">
      <c r="A27" s="23" t="s">
        <v>1777</v>
      </c>
      <c r="B27" s="10"/>
      <c r="C27" s="15">
        <f t="shared" si="0"/>
        <v>0</v>
      </c>
      <c r="D27" s="15">
        <f t="shared" si="1"/>
        <v>0</v>
      </c>
      <c r="E27" s="15">
        <f t="shared" si="2"/>
        <v>0</v>
      </c>
      <c r="F27" s="15"/>
      <c r="G27" s="15"/>
      <c r="H27" s="15"/>
      <c r="I27" s="15"/>
      <c r="J27" s="15"/>
      <c r="K27" s="15"/>
      <c r="L27" s="15">
        <f t="shared" si="3"/>
        <v>0</v>
      </c>
      <c r="M27" s="15">
        <f t="shared" si="4"/>
        <v>0</v>
      </c>
      <c r="N27" s="15">
        <f t="shared" si="5"/>
        <v>0</v>
      </c>
      <c r="O27" s="15"/>
      <c r="P27" s="15"/>
      <c r="Q27" s="15"/>
      <c r="R27" s="15"/>
      <c r="S27" s="15"/>
      <c r="T27" s="15"/>
      <c r="U27" s="27" t="e">
        <f t="shared" si="6"/>
        <v>#DIV/0!</v>
      </c>
    </row>
    <row r="28" ht="32" customHeight="1" spans="1:21">
      <c r="A28" s="23" t="s">
        <v>1781</v>
      </c>
      <c r="B28" s="10" t="s">
        <v>1781</v>
      </c>
      <c r="C28" s="15">
        <f t="shared" si="0"/>
        <v>0</v>
      </c>
      <c r="D28" s="15">
        <f t="shared" si="1"/>
        <v>0</v>
      </c>
      <c r="E28" s="15">
        <f t="shared" si="2"/>
        <v>0</v>
      </c>
      <c r="F28" s="15"/>
      <c r="G28" s="15"/>
      <c r="H28" s="15"/>
      <c r="I28" s="15"/>
      <c r="J28" s="15"/>
      <c r="K28" s="15"/>
      <c r="L28" s="15">
        <f t="shared" si="3"/>
        <v>0</v>
      </c>
      <c r="M28" s="15">
        <f t="shared" si="4"/>
        <v>0</v>
      </c>
      <c r="N28" s="15">
        <f t="shared" si="5"/>
        <v>0</v>
      </c>
      <c r="O28" s="15"/>
      <c r="P28" s="15"/>
      <c r="Q28" s="15"/>
      <c r="R28" s="15"/>
      <c r="S28" s="15"/>
      <c r="T28" s="15"/>
      <c r="U28" s="27" t="e">
        <f t="shared" si="6"/>
        <v>#DIV/0!</v>
      </c>
    </row>
    <row r="29" ht="32" customHeight="1" spans="1:21">
      <c r="A29" s="23" t="s">
        <v>1783</v>
      </c>
      <c r="B29" s="10"/>
      <c r="C29" s="15">
        <f t="shared" si="0"/>
        <v>0</v>
      </c>
      <c r="D29" s="15">
        <f t="shared" si="1"/>
        <v>0</v>
      </c>
      <c r="E29" s="15">
        <f t="shared" si="2"/>
        <v>0</v>
      </c>
      <c r="F29" s="15"/>
      <c r="G29" s="15"/>
      <c r="H29" s="15"/>
      <c r="I29" s="15"/>
      <c r="J29" s="15"/>
      <c r="K29" s="15"/>
      <c r="L29" s="15">
        <f t="shared" si="3"/>
        <v>0</v>
      </c>
      <c r="M29" s="15">
        <f t="shared" si="4"/>
        <v>0</v>
      </c>
      <c r="N29" s="15">
        <f t="shared" si="5"/>
        <v>0</v>
      </c>
      <c r="O29" s="15"/>
      <c r="P29" s="15"/>
      <c r="Q29" s="15"/>
      <c r="R29" s="15"/>
      <c r="S29" s="15"/>
      <c r="T29" s="15"/>
      <c r="U29" s="27" t="e">
        <f t="shared" si="6"/>
        <v>#DIV/0!</v>
      </c>
    </row>
    <row r="30" spans="1:2">
      <c r="A30" s="24" t="s">
        <v>1902</v>
      </c>
      <c r="B30" s="25"/>
    </row>
  </sheetData>
  <mergeCells count="24">
    <mergeCell ref="A2:U2"/>
    <mergeCell ref="A3:U3"/>
    <mergeCell ref="C4:K4"/>
    <mergeCell ref="L4:T4"/>
    <mergeCell ref="D5:E5"/>
    <mergeCell ref="F5:G5"/>
    <mergeCell ref="H5:I5"/>
    <mergeCell ref="J5:K5"/>
    <mergeCell ref="M5:N5"/>
    <mergeCell ref="O5:P5"/>
    <mergeCell ref="Q5:R5"/>
    <mergeCell ref="S5:T5"/>
    <mergeCell ref="A25:B25"/>
    <mergeCell ref="A26:B26"/>
    <mergeCell ref="A27:B27"/>
    <mergeCell ref="A28:B28"/>
    <mergeCell ref="A29:B29"/>
    <mergeCell ref="A30:B30"/>
    <mergeCell ref="A4:A7"/>
    <mergeCell ref="B4:B6"/>
    <mergeCell ref="C5:C6"/>
    <mergeCell ref="L5:L6"/>
    <mergeCell ref="U4:U6"/>
    <mergeCell ref="V4:V6"/>
  </mergeCells>
  <pageMargins left="0.751388888888889" right="0.751388888888889" top="1" bottom="1" header="0.5" footer="0.5"/>
  <pageSetup paperSize="9" scale="62"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O11" sqref="O11"/>
    </sheetView>
  </sheetViews>
  <sheetFormatPr defaultColWidth="7.775" defaultRowHeight="13.5" outlineLevelCol="4"/>
  <cols>
    <col min="1" max="1" width="6.31666666666667" style="2" customWidth="1"/>
    <col min="2" max="2" width="44.9416666666667" style="2" customWidth="1"/>
    <col min="3" max="3" width="4.43333333333333" style="2" customWidth="1"/>
    <col min="4" max="5" width="14.9333333333333" style="2" customWidth="1"/>
    <col min="6" max="16384" width="7.775" style="2"/>
  </cols>
  <sheetData>
    <row r="1" ht="14.25" spans="1:1">
      <c r="A1" s="3" t="s">
        <v>1903</v>
      </c>
    </row>
    <row r="2" s="1" customFormat="1" ht="22.5" spans="1:5">
      <c r="A2" s="4" t="s">
        <v>1904</v>
      </c>
      <c r="B2" s="4"/>
      <c r="C2" s="4"/>
      <c r="D2" s="4"/>
      <c r="E2" s="4"/>
    </row>
    <row r="3" ht="21" customHeight="1" spans="1:5">
      <c r="A3" s="5" t="s">
        <v>24</v>
      </c>
      <c r="B3" s="6"/>
      <c r="C3" s="6"/>
      <c r="D3" s="6"/>
      <c r="E3" s="6"/>
    </row>
    <row r="4" ht="22.1" customHeight="1" spans="1:5">
      <c r="A4" s="7" t="s">
        <v>1905</v>
      </c>
      <c r="B4" s="8"/>
      <c r="C4" s="7" t="s">
        <v>1744</v>
      </c>
      <c r="D4" s="7" t="s">
        <v>1746</v>
      </c>
      <c r="E4" s="7" t="s">
        <v>1747</v>
      </c>
    </row>
    <row r="5" ht="22.1" customHeight="1" spans="1:5">
      <c r="A5" s="9" t="s">
        <v>1906</v>
      </c>
      <c r="B5" s="10"/>
      <c r="C5" s="11" t="s">
        <v>1749</v>
      </c>
      <c r="D5" s="9"/>
      <c r="E5" s="9"/>
    </row>
    <row r="6" ht="22.1" customHeight="1" spans="1:5">
      <c r="A6" s="9"/>
      <c r="B6" s="9" t="s">
        <v>1907</v>
      </c>
      <c r="C6" s="11" t="s">
        <v>1750</v>
      </c>
      <c r="D6" s="12"/>
      <c r="E6" s="12"/>
    </row>
    <row r="7" ht="22.1" customHeight="1" spans="1:5">
      <c r="A7" s="9"/>
      <c r="B7" s="9" t="s">
        <v>1908</v>
      </c>
      <c r="C7" s="11" t="s">
        <v>1751</v>
      </c>
      <c r="D7" s="12"/>
      <c r="E7" s="12"/>
    </row>
    <row r="8" ht="22.1" customHeight="1" spans="1:5">
      <c r="A8" s="9"/>
      <c r="B8" s="9" t="s">
        <v>1909</v>
      </c>
      <c r="C8" s="11" t="s">
        <v>1752</v>
      </c>
      <c r="D8" s="12"/>
      <c r="E8" s="12"/>
    </row>
    <row r="9" ht="22.1" customHeight="1" spans="1:5">
      <c r="A9" s="9"/>
      <c r="B9" s="9" t="s">
        <v>1910</v>
      </c>
      <c r="C9" s="11" t="s">
        <v>1753</v>
      </c>
      <c r="D9" s="13" t="s">
        <v>1911</v>
      </c>
      <c r="E9" s="13" t="s">
        <v>1911</v>
      </c>
    </row>
    <row r="10" ht="22.1" customHeight="1" spans="1:5">
      <c r="A10" s="9"/>
      <c r="B10" s="9" t="s">
        <v>1912</v>
      </c>
      <c r="C10" s="11" t="s">
        <v>1754</v>
      </c>
      <c r="D10" s="13" t="s">
        <v>1911</v>
      </c>
      <c r="E10" s="13" t="s">
        <v>1911</v>
      </c>
    </row>
    <row r="11" ht="22.1" customHeight="1" spans="1:5">
      <c r="A11" s="9"/>
      <c r="B11" s="9" t="s">
        <v>1913</v>
      </c>
      <c r="C11" s="11" t="s">
        <v>1772</v>
      </c>
      <c r="D11" s="13" t="s">
        <v>1911</v>
      </c>
      <c r="E11" s="13" t="s">
        <v>1911</v>
      </c>
    </row>
    <row r="12" ht="22.1" customHeight="1" spans="1:5">
      <c r="A12" s="9"/>
      <c r="B12" s="9" t="s">
        <v>1914</v>
      </c>
      <c r="C12" s="11" t="s">
        <v>1776</v>
      </c>
      <c r="D12" s="13" t="s">
        <v>1911</v>
      </c>
      <c r="E12" s="13" t="s">
        <v>1911</v>
      </c>
    </row>
    <row r="13" ht="22.1" customHeight="1" spans="1:5">
      <c r="A13" s="9" t="s">
        <v>1915</v>
      </c>
      <c r="B13" s="10"/>
      <c r="C13" s="11" t="s">
        <v>1780</v>
      </c>
      <c r="D13" s="9"/>
      <c r="E13" s="9"/>
    </row>
    <row r="14" ht="22.1" customHeight="1" spans="1:5">
      <c r="A14" s="9"/>
      <c r="B14" s="9" t="s">
        <v>1916</v>
      </c>
      <c r="C14" s="11" t="s">
        <v>1786</v>
      </c>
      <c r="D14" s="14"/>
      <c r="E14" s="14"/>
    </row>
    <row r="15" ht="22.1" customHeight="1" spans="1:5">
      <c r="A15" s="9"/>
      <c r="B15" s="9" t="s">
        <v>1917</v>
      </c>
      <c r="C15" s="11" t="s">
        <v>1757</v>
      </c>
      <c r="D15" s="15"/>
      <c r="E15" s="15"/>
    </row>
    <row r="16" ht="22.1" customHeight="1" spans="1:5">
      <c r="A16" s="9"/>
      <c r="B16" s="9" t="s">
        <v>1918</v>
      </c>
      <c r="C16" s="11" t="s">
        <v>1760</v>
      </c>
      <c r="D16" s="15"/>
      <c r="E16" s="15"/>
    </row>
    <row r="17" ht="22.1" customHeight="1" spans="1:5">
      <c r="A17" s="9"/>
      <c r="B17" s="9" t="s">
        <v>1919</v>
      </c>
      <c r="C17" s="11" t="s">
        <v>1763</v>
      </c>
      <c r="D17" s="15"/>
      <c r="E17" s="15"/>
    </row>
    <row r="18" ht="22.1" customHeight="1" spans="1:5">
      <c r="A18" s="9"/>
      <c r="B18" s="9" t="s">
        <v>1920</v>
      </c>
      <c r="C18" s="11" t="s">
        <v>1766</v>
      </c>
      <c r="D18" s="15"/>
      <c r="E18" s="15"/>
    </row>
    <row r="19" ht="22.1" customHeight="1" spans="1:5">
      <c r="A19" s="9"/>
      <c r="B19" s="9" t="s">
        <v>1921</v>
      </c>
      <c r="C19" s="11" t="s">
        <v>1770</v>
      </c>
      <c r="D19" s="15"/>
      <c r="E19" s="15"/>
    </row>
    <row r="20" ht="22.1" customHeight="1" spans="1:5">
      <c r="A20" s="9"/>
      <c r="B20" s="9" t="s">
        <v>1922</v>
      </c>
      <c r="C20" s="11" t="s">
        <v>1774</v>
      </c>
      <c r="D20" s="15"/>
      <c r="E20" s="15"/>
    </row>
    <row r="21" ht="22.1" customHeight="1" spans="1:5">
      <c r="A21" s="9"/>
      <c r="B21" s="9" t="s">
        <v>1923</v>
      </c>
      <c r="C21" s="11" t="s">
        <v>1778</v>
      </c>
      <c r="D21" s="14"/>
      <c r="E21" s="14"/>
    </row>
    <row r="22" ht="22.1" customHeight="1" spans="1:5">
      <c r="A22" s="9"/>
      <c r="B22" s="9" t="s">
        <v>1917</v>
      </c>
      <c r="C22" s="11" t="s">
        <v>1782</v>
      </c>
      <c r="D22" s="15"/>
      <c r="E22" s="15"/>
    </row>
    <row r="23" ht="22.1" customHeight="1" spans="1:5">
      <c r="A23" s="9"/>
      <c r="B23" s="9" t="s">
        <v>1918</v>
      </c>
      <c r="C23" s="11" t="s">
        <v>1784</v>
      </c>
      <c r="D23" s="15"/>
      <c r="E23" s="15"/>
    </row>
    <row r="24" ht="22.1" customHeight="1" spans="1:5">
      <c r="A24" s="9"/>
      <c r="B24" s="9" t="s">
        <v>1919</v>
      </c>
      <c r="C24" s="11" t="s">
        <v>1788</v>
      </c>
      <c r="D24" s="15"/>
      <c r="E24" s="15"/>
    </row>
    <row r="25" ht="22.1" customHeight="1" spans="1:5">
      <c r="A25" s="9"/>
      <c r="B25" s="9" t="s">
        <v>1920</v>
      </c>
      <c r="C25" s="11" t="s">
        <v>1924</v>
      </c>
      <c r="D25" s="15"/>
      <c r="E25" s="15"/>
    </row>
    <row r="26" ht="22.1" customHeight="1" spans="1:5">
      <c r="A26" s="9"/>
      <c r="B26" s="9" t="s">
        <v>1921</v>
      </c>
      <c r="C26" s="11" t="s">
        <v>1925</v>
      </c>
      <c r="D26" s="15"/>
      <c r="E26" s="15"/>
    </row>
    <row r="27" ht="22.1" customHeight="1" spans="1:5">
      <c r="A27" s="9"/>
      <c r="B27" s="9" t="s">
        <v>1922</v>
      </c>
      <c r="C27" s="11" t="s">
        <v>1926</v>
      </c>
      <c r="D27" s="15"/>
      <c r="E27" s="15"/>
    </row>
    <row r="28" ht="22.1" customHeight="1" spans="1:5">
      <c r="A28" s="9" t="s">
        <v>1927</v>
      </c>
      <c r="B28" s="10"/>
      <c r="C28" s="11" t="s">
        <v>1928</v>
      </c>
      <c r="D28" s="9"/>
      <c r="E28" s="9"/>
    </row>
    <row r="29" ht="22.1" customHeight="1" spans="1:5">
      <c r="A29" s="9"/>
      <c r="B29" s="9" t="s">
        <v>1929</v>
      </c>
      <c r="C29" s="11" t="s">
        <v>1930</v>
      </c>
      <c r="D29" s="13" t="s">
        <v>1911</v>
      </c>
      <c r="E29" s="13" t="s">
        <v>1911</v>
      </c>
    </row>
    <row r="30" ht="22.1" customHeight="1" spans="1:5">
      <c r="A30" s="9"/>
      <c r="B30" s="9" t="s">
        <v>1931</v>
      </c>
      <c r="C30" s="11" t="s">
        <v>1932</v>
      </c>
      <c r="D30" s="13" t="s">
        <v>1911</v>
      </c>
      <c r="E30" s="13" t="s">
        <v>1911</v>
      </c>
    </row>
    <row r="31" ht="22.1" customHeight="1" spans="1:5">
      <c r="A31" s="9" t="s">
        <v>1933</v>
      </c>
      <c r="B31" s="10"/>
      <c r="C31" s="11" t="s">
        <v>1934</v>
      </c>
      <c r="D31" s="9"/>
      <c r="E31" s="9"/>
    </row>
    <row r="32" ht="22.1" customHeight="1" spans="1:5">
      <c r="A32" s="9"/>
      <c r="B32" s="9" t="s">
        <v>1935</v>
      </c>
      <c r="C32" s="11" t="s">
        <v>1936</v>
      </c>
      <c r="D32" s="13" t="s">
        <v>1911</v>
      </c>
      <c r="E32" s="13" t="s">
        <v>1911</v>
      </c>
    </row>
    <row r="33" ht="22.1" customHeight="1" spans="1:5">
      <c r="A33" s="9"/>
      <c r="B33" s="9" t="s">
        <v>1937</v>
      </c>
      <c r="C33" s="11" t="s">
        <v>1938</v>
      </c>
      <c r="D33" s="13" t="s">
        <v>1911</v>
      </c>
      <c r="E33" s="13" t="s">
        <v>1911</v>
      </c>
    </row>
    <row r="34" ht="22.1" customHeight="1" spans="1:5">
      <c r="A34" s="9" t="s">
        <v>1939</v>
      </c>
      <c r="B34" s="9"/>
      <c r="C34" s="11"/>
      <c r="D34" s="14"/>
      <c r="E34" s="14"/>
    </row>
  </sheetData>
  <mergeCells count="8">
    <mergeCell ref="A2:E2"/>
    <mergeCell ref="A3:E3"/>
    <mergeCell ref="A4:B4"/>
    <mergeCell ref="A5:B5"/>
    <mergeCell ref="A13:B13"/>
    <mergeCell ref="A28:B28"/>
    <mergeCell ref="A31:B31"/>
    <mergeCell ref="A34:E34"/>
  </mergeCells>
  <pageMargins left="0.629861111111111" right="0.236111111111111" top="0.629861111111111" bottom="0.432638888888889" header="0.236111111111111"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showGridLines="0" showZeros="0" workbookViewId="0">
      <selection activeCell="A15" sqref="$A15:$XFD15"/>
    </sheetView>
  </sheetViews>
  <sheetFormatPr defaultColWidth="9" defaultRowHeight="14.25"/>
  <cols>
    <col min="1" max="1" width="117.375" style="294" customWidth="1"/>
    <col min="2" max="16384" width="9" style="294"/>
  </cols>
  <sheetData>
    <row r="1" ht="48.75" customHeight="1" spans="1:1">
      <c r="A1" s="295" t="s">
        <v>8</v>
      </c>
    </row>
    <row r="2" s="292" customFormat="1" ht="27.95" customHeight="1" spans="1:1">
      <c r="A2" s="296" t="s">
        <v>9</v>
      </c>
    </row>
    <row r="3" s="292" customFormat="1" ht="27.95" customHeight="1" spans="1:1">
      <c r="A3" s="296" t="s">
        <v>10</v>
      </c>
    </row>
    <row r="4" s="292" customFormat="1" ht="27.95" customHeight="1" spans="1:1">
      <c r="A4" s="296" t="s">
        <v>11</v>
      </c>
    </row>
    <row r="5" s="292" customFormat="1" ht="27.95" customHeight="1" spans="1:1">
      <c r="A5" s="296" t="s">
        <v>12</v>
      </c>
    </row>
    <row r="6" s="292" customFormat="1" ht="27.95" customHeight="1" spans="1:1">
      <c r="A6" s="296" t="s">
        <v>13</v>
      </c>
    </row>
    <row r="7" s="292" customFormat="1" ht="27.95" customHeight="1" spans="1:1">
      <c r="A7" s="296" t="s">
        <v>14</v>
      </c>
    </row>
    <row r="8" s="292" customFormat="1" ht="27.95" customHeight="1" spans="1:1">
      <c r="A8" s="296" t="s">
        <v>15</v>
      </c>
    </row>
    <row r="9" s="292" customFormat="1" ht="27.95" customHeight="1" spans="1:1">
      <c r="A9" s="296" t="s">
        <v>16</v>
      </c>
    </row>
    <row r="10" s="292" customFormat="1" ht="27.95" customHeight="1" spans="1:1">
      <c r="A10" s="296" t="s">
        <v>17</v>
      </c>
    </row>
    <row r="11" s="292" customFormat="1" ht="27.95" customHeight="1" spans="1:1">
      <c r="A11" s="296" t="s">
        <v>18</v>
      </c>
    </row>
    <row r="12" s="292" customFormat="1" ht="27.95" customHeight="1" spans="1:1">
      <c r="A12" s="296" t="s">
        <v>19</v>
      </c>
    </row>
    <row r="13" s="292" customFormat="1" ht="27.95" customHeight="1" spans="1:1">
      <c r="A13" s="296" t="s">
        <v>20</v>
      </c>
    </row>
    <row r="14" s="293" customFormat="1" ht="27.95" customHeight="1" spans="1:1">
      <c r="A14" s="296" t="s">
        <v>21</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GridLines="0" showZeros="0" workbookViewId="0">
      <pane ySplit="5" topLeftCell="A14" activePane="bottomLeft" state="frozen"/>
      <selection/>
      <selection pane="bottomLeft" activeCell="J32" sqref="J32"/>
    </sheetView>
  </sheetViews>
  <sheetFormatPr defaultColWidth="9" defaultRowHeight="13.5" outlineLevelCol="6"/>
  <cols>
    <col min="1" max="1" width="9" style="37"/>
    <col min="2" max="2" width="32.1166666666667" style="37" customWidth="1"/>
    <col min="3" max="7" width="19.8833333333333" style="40" customWidth="1"/>
    <col min="8" max="16384" width="9" style="37"/>
  </cols>
  <sheetData>
    <row r="1" ht="18" customHeight="1" spans="1:1">
      <c r="A1" s="42" t="s">
        <v>22</v>
      </c>
    </row>
    <row r="2" s="38" customFormat="1" ht="22.5" spans="1:7">
      <c r="A2" s="33" t="s">
        <v>23</v>
      </c>
      <c r="B2" s="33"/>
      <c r="C2" s="43"/>
      <c r="D2" s="43"/>
      <c r="E2" s="43"/>
      <c r="F2" s="43"/>
      <c r="G2" s="43"/>
    </row>
    <row r="3" ht="20.25" customHeight="1" spans="7:7">
      <c r="G3" s="44" t="s">
        <v>24</v>
      </c>
    </row>
    <row r="4" ht="31.5" customHeight="1" spans="1:7">
      <c r="A4" s="242" t="s">
        <v>25</v>
      </c>
      <c r="B4" s="243"/>
      <c r="C4" s="46" t="s">
        <v>26</v>
      </c>
      <c r="D4" s="46" t="s">
        <v>27</v>
      </c>
      <c r="E4" s="284" t="s">
        <v>28</v>
      </c>
      <c r="F4" s="285"/>
      <c r="G4" s="286"/>
    </row>
    <row r="5" ht="34" customHeight="1" spans="1:7">
      <c r="A5" s="73" t="s">
        <v>29</v>
      </c>
      <c r="B5" s="73" t="s">
        <v>30</v>
      </c>
      <c r="C5" s="49"/>
      <c r="D5" s="49"/>
      <c r="E5" s="74" t="s">
        <v>31</v>
      </c>
      <c r="F5" s="75" t="s">
        <v>32</v>
      </c>
      <c r="G5" s="75" t="s">
        <v>33</v>
      </c>
    </row>
    <row r="6" ht="20" customHeight="1" spans="1:7">
      <c r="A6" s="186">
        <v>101</v>
      </c>
      <c r="B6" s="83" t="s">
        <v>34</v>
      </c>
      <c r="C6" s="67">
        <f>SUM(C7:C22)</f>
        <v>40876</v>
      </c>
      <c r="D6" s="67">
        <f>SUM(D7:D22)</f>
        <v>39807</v>
      </c>
      <c r="E6" s="67">
        <f>SUM(E7:E22)</f>
        <v>46163</v>
      </c>
      <c r="F6" s="82">
        <f>(E6/C6)</f>
        <v>1.12934240140914</v>
      </c>
      <c r="G6" s="82">
        <f>E6/D6</f>
        <v>1.15967040972693</v>
      </c>
    </row>
    <row r="7" ht="20" customHeight="1" spans="1:7">
      <c r="A7" s="60">
        <v>10101</v>
      </c>
      <c r="B7" s="64" t="s">
        <v>35</v>
      </c>
      <c r="C7" s="58">
        <v>23669</v>
      </c>
      <c r="D7" s="58">
        <v>20923</v>
      </c>
      <c r="E7" s="58">
        <v>25669</v>
      </c>
      <c r="F7" s="76">
        <f>(E7/C7)</f>
        <v>1.08449871139465</v>
      </c>
      <c r="G7" s="76">
        <f t="shared" ref="G7:G33" si="0">E7/D7</f>
        <v>1.22683171629307</v>
      </c>
    </row>
    <row r="8" ht="20" customHeight="1" spans="1:7">
      <c r="A8" s="60">
        <v>10104</v>
      </c>
      <c r="B8" s="64" t="s">
        <v>36</v>
      </c>
      <c r="C8" s="58">
        <v>3767</v>
      </c>
      <c r="D8" s="58">
        <v>4630</v>
      </c>
      <c r="E8" s="58">
        <v>4767</v>
      </c>
      <c r="F8" s="76">
        <f t="shared" ref="F7:F33" si="1">(E8/C8)</f>
        <v>1.26546323334218</v>
      </c>
      <c r="G8" s="76">
        <f t="shared" si="0"/>
        <v>1.02958963282937</v>
      </c>
    </row>
    <row r="9" ht="20" customHeight="1" spans="1:7">
      <c r="A9" s="287">
        <v>10105</v>
      </c>
      <c r="B9" s="86" t="s">
        <v>37</v>
      </c>
      <c r="C9" s="288"/>
      <c r="D9" s="288"/>
      <c r="E9" s="288"/>
      <c r="F9" s="231" t="e">
        <f t="shared" si="1"/>
        <v>#DIV/0!</v>
      </c>
      <c r="G9" s="231" t="e">
        <f t="shared" si="0"/>
        <v>#DIV/0!</v>
      </c>
    </row>
    <row r="10" ht="20" customHeight="1" spans="1:7">
      <c r="A10" s="60">
        <v>10106</v>
      </c>
      <c r="B10" s="64" t="s">
        <v>38</v>
      </c>
      <c r="C10" s="58">
        <v>850</v>
      </c>
      <c r="D10" s="58">
        <v>1035</v>
      </c>
      <c r="E10" s="58">
        <v>1850</v>
      </c>
      <c r="F10" s="76">
        <f t="shared" si="1"/>
        <v>2.17647058823529</v>
      </c>
      <c r="G10" s="76">
        <f t="shared" si="0"/>
        <v>1.78743961352657</v>
      </c>
    </row>
    <row r="11" ht="20" customHeight="1" spans="1:7">
      <c r="A11" s="60">
        <v>10107</v>
      </c>
      <c r="B11" s="64" t="s">
        <v>39</v>
      </c>
      <c r="C11" s="58"/>
      <c r="D11" s="58"/>
      <c r="E11" s="58"/>
      <c r="F11" s="76" t="e">
        <f t="shared" si="1"/>
        <v>#DIV/0!</v>
      </c>
      <c r="G11" s="76" t="e">
        <f t="shared" si="0"/>
        <v>#DIV/0!</v>
      </c>
    </row>
    <row r="12" ht="20" customHeight="1" spans="1:7">
      <c r="A12" s="60">
        <v>10109</v>
      </c>
      <c r="B12" s="64" t="s">
        <v>40</v>
      </c>
      <c r="C12" s="58">
        <v>2970</v>
      </c>
      <c r="D12" s="58">
        <v>2609</v>
      </c>
      <c r="E12" s="58">
        <v>2970</v>
      </c>
      <c r="F12" s="76">
        <f t="shared" si="1"/>
        <v>1</v>
      </c>
      <c r="G12" s="76">
        <f t="shared" si="0"/>
        <v>1.13836719049444</v>
      </c>
    </row>
    <row r="13" ht="20" customHeight="1" spans="1:7">
      <c r="A13" s="60">
        <v>10110</v>
      </c>
      <c r="B13" s="64" t="s">
        <v>41</v>
      </c>
      <c r="C13" s="58">
        <v>2800</v>
      </c>
      <c r="D13" s="58">
        <v>2839</v>
      </c>
      <c r="E13" s="58">
        <v>2800</v>
      </c>
      <c r="F13" s="76">
        <f t="shared" si="1"/>
        <v>1</v>
      </c>
      <c r="G13" s="76">
        <f t="shared" si="0"/>
        <v>0.986262768580486</v>
      </c>
    </row>
    <row r="14" ht="20" customHeight="1" spans="1:7">
      <c r="A14" s="60">
        <v>10111</v>
      </c>
      <c r="B14" s="64" t="s">
        <v>42</v>
      </c>
      <c r="C14" s="58">
        <v>1760</v>
      </c>
      <c r="D14" s="58">
        <v>1605</v>
      </c>
      <c r="E14" s="58">
        <v>1760</v>
      </c>
      <c r="F14" s="76">
        <f t="shared" si="1"/>
        <v>1</v>
      </c>
      <c r="G14" s="76">
        <f t="shared" si="0"/>
        <v>1.09657320872274</v>
      </c>
    </row>
    <row r="15" ht="20" customHeight="1" spans="1:7">
      <c r="A15" s="60">
        <v>10112</v>
      </c>
      <c r="B15" s="64" t="s">
        <v>43</v>
      </c>
      <c r="C15" s="58">
        <v>2970</v>
      </c>
      <c r="D15" s="58">
        <v>4879</v>
      </c>
      <c r="E15" s="58">
        <v>4897</v>
      </c>
      <c r="F15" s="76">
        <f t="shared" si="1"/>
        <v>1.64882154882155</v>
      </c>
      <c r="G15" s="76">
        <f t="shared" si="0"/>
        <v>1.00368928059028</v>
      </c>
    </row>
    <row r="16" ht="20" customHeight="1" spans="1:7">
      <c r="A16" s="60">
        <v>10113</v>
      </c>
      <c r="B16" s="64" t="s">
        <v>44</v>
      </c>
      <c r="C16" s="58">
        <v>2080</v>
      </c>
      <c r="D16" s="58">
        <v>366</v>
      </c>
      <c r="E16" s="58">
        <v>400</v>
      </c>
      <c r="F16" s="76">
        <f t="shared" si="1"/>
        <v>0.192307692307692</v>
      </c>
      <c r="G16" s="76">
        <f t="shared" si="0"/>
        <v>1.09289617486339</v>
      </c>
    </row>
    <row r="17" ht="20" customHeight="1" spans="1:7">
      <c r="A17" s="60">
        <v>10114</v>
      </c>
      <c r="B17" s="64" t="s">
        <v>45</v>
      </c>
      <c r="C17" s="58">
        <v>10</v>
      </c>
      <c r="D17" s="58">
        <v>60</v>
      </c>
      <c r="E17" s="58">
        <v>37</v>
      </c>
      <c r="F17" s="76">
        <f t="shared" si="1"/>
        <v>3.7</v>
      </c>
      <c r="G17" s="76">
        <f t="shared" si="0"/>
        <v>0.616666666666667</v>
      </c>
    </row>
    <row r="18" ht="20" customHeight="1" spans="1:7">
      <c r="A18" s="60">
        <v>10118</v>
      </c>
      <c r="B18" s="64" t="s">
        <v>46</v>
      </c>
      <c r="C18" s="58"/>
      <c r="D18" s="58"/>
      <c r="E18" s="58"/>
      <c r="F18" s="76" t="e">
        <f t="shared" si="1"/>
        <v>#DIV/0!</v>
      </c>
      <c r="G18" s="76" t="e">
        <f t="shared" si="0"/>
        <v>#DIV/0!</v>
      </c>
    </row>
    <row r="19" ht="20" customHeight="1" spans="1:7">
      <c r="A19" s="60">
        <v>10119</v>
      </c>
      <c r="B19" s="64" t="s">
        <v>47</v>
      </c>
      <c r="C19" s="58"/>
      <c r="D19" s="58">
        <v>813</v>
      </c>
      <c r="E19" s="58">
        <v>813</v>
      </c>
      <c r="F19" s="76" t="e">
        <f t="shared" si="1"/>
        <v>#DIV/0!</v>
      </c>
      <c r="G19" s="76">
        <f t="shared" si="0"/>
        <v>1</v>
      </c>
    </row>
    <row r="20" ht="20" customHeight="1" spans="1:7">
      <c r="A20" s="60">
        <v>10120</v>
      </c>
      <c r="B20" s="64" t="s">
        <v>48</v>
      </c>
      <c r="C20" s="58"/>
      <c r="D20" s="58"/>
      <c r="E20" s="58"/>
      <c r="F20" s="76" t="e">
        <f t="shared" si="1"/>
        <v>#DIV/0!</v>
      </c>
      <c r="G20" s="76" t="e">
        <f t="shared" si="0"/>
        <v>#DIV/0!</v>
      </c>
    </row>
    <row r="21" ht="20" customHeight="1" spans="1:7">
      <c r="A21" s="60">
        <v>10121</v>
      </c>
      <c r="B21" s="64" t="s">
        <v>49</v>
      </c>
      <c r="C21" s="58"/>
      <c r="D21" s="58">
        <v>48</v>
      </c>
      <c r="E21" s="58">
        <v>200</v>
      </c>
      <c r="F21" s="76" t="e">
        <f t="shared" si="1"/>
        <v>#DIV/0!</v>
      </c>
      <c r="G21" s="76">
        <f t="shared" si="0"/>
        <v>4.16666666666667</v>
      </c>
    </row>
    <row r="22" ht="20" customHeight="1" spans="1:7">
      <c r="A22" s="60">
        <v>10199</v>
      </c>
      <c r="B22" s="64" t="s">
        <v>50</v>
      </c>
      <c r="C22" s="58"/>
      <c r="D22" s="58"/>
      <c r="E22" s="58"/>
      <c r="F22" s="76" t="e">
        <f t="shared" si="1"/>
        <v>#DIV/0!</v>
      </c>
      <c r="G22" s="76" t="e">
        <f t="shared" si="0"/>
        <v>#DIV/0!</v>
      </c>
    </row>
    <row r="23" ht="20" customHeight="1" spans="1:7">
      <c r="A23" s="186">
        <v>103</v>
      </c>
      <c r="B23" s="83" t="s">
        <v>51</v>
      </c>
      <c r="C23" s="67">
        <f>SUM(C24:C31)</f>
        <v>1000</v>
      </c>
      <c r="D23" s="67">
        <f>SUM(D24:D31)</f>
        <v>2074</v>
      </c>
      <c r="E23" s="67">
        <f>SUM(E24:E31)</f>
        <v>2000</v>
      </c>
      <c r="F23" s="82">
        <f t="shared" si="1"/>
        <v>2</v>
      </c>
      <c r="G23" s="82">
        <f t="shared" si="0"/>
        <v>0.964320154291225</v>
      </c>
    </row>
    <row r="24" ht="20" customHeight="1" spans="1:7">
      <c r="A24" s="60">
        <v>10302</v>
      </c>
      <c r="B24" s="64" t="s">
        <v>52</v>
      </c>
      <c r="C24" s="58"/>
      <c r="D24" s="58">
        <v>7</v>
      </c>
      <c r="E24" s="58"/>
      <c r="F24" s="76" t="e">
        <f t="shared" si="1"/>
        <v>#DIV/0!</v>
      </c>
      <c r="G24" s="76">
        <f t="shared" si="0"/>
        <v>0</v>
      </c>
    </row>
    <row r="25" ht="20" customHeight="1" spans="1:7">
      <c r="A25" s="60">
        <v>10304</v>
      </c>
      <c r="B25" s="64" t="s">
        <v>53</v>
      </c>
      <c r="C25" s="58"/>
      <c r="D25" s="58"/>
      <c r="E25" s="58"/>
      <c r="F25" s="76" t="e">
        <f t="shared" si="1"/>
        <v>#DIV/0!</v>
      </c>
      <c r="G25" s="76" t="e">
        <f t="shared" si="0"/>
        <v>#DIV/0!</v>
      </c>
    </row>
    <row r="26" ht="20" customHeight="1" spans="1:7">
      <c r="A26" s="60">
        <v>10305</v>
      </c>
      <c r="B26" s="64" t="s">
        <v>54</v>
      </c>
      <c r="C26" s="58"/>
      <c r="D26" s="58">
        <v>10</v>
      </c>
      <c r="E26" s="58"/>
      <c r="F26" s="76" t="e">
        <f t="shared" si="1"/>
        <v>#DIV/0!</v>
      </c>
      <c r="G26" s="76">
        <f t="shared" si="0"/>
        <v>0</v>
      </c>
    </row>
    <row r="27" ht="20" customHeight="1" spans="1:7">
      <c r="A27" s="60">
        <v>10306</v>
      </c>
      <c r="B27" s="64" t="s">
        <v>55</v>
      </c>
      <c r="C27" s="58"/>
      <c r="D27" s="58">
        <v>200</v>
      </c>
      <c r="E27" s="58"/>
      <c r="F27" s="76" t="e">
        <f t="shared" si="1"/>
        <v>#DIV/0!</v>
      </c>
      <c r="G27" s="76">
        <f t="shared" si="0"/>
        <v>0</v>
      </c>
    </row>
    <row r="28" ht="20" customHeight="1" spans="1:7">
      <c r="A28" s="60">
        <v>10307</v>
      </c>
      <c r="B28" s="64" t="s">
        <v>56</v>
      </c>
      <c r="C28" s="58">
        <v>1000</v>
      </c>
      <c r="D28" s="58">
        <v>1857</v>
      </c>
      <c r="E28" s="58">
        <v>2000</v>
      </c>
      <c r="F28" s="76">
        <f t="shared" si="1"/>
        <v>2</v>
      </c>
      <c r="G28" s="76">
        <f t="shared" si="0"/>
        <v>1.07700592353258</v>
      </c>
    </row>
    <row r="29" ht="20" customHeight="1" spans="1:7">
      <c r="A29" s="60">
        <v>10308</v>
      </c>
      <c r="B29" s="64" t="s">
        <v>57</v>
      </c>
      <c r="C29" s="58"/>
      <c r="D29" s="58"/>
      <c r="E29" s="58"/>
      <c r="F29" s="76" t="e">
        <f t="shared" si="1"/>
        <v>#DIV/0!</v>
      </c>
      <c r="G29" s="76" t="e">
        <f t="shared" si="0"/>
        <v>#DIV/0!</v>
      </c>
    </row>
    <row r="30" s="283" customFormat="1" ht="20" customHeight="1" spans="1:7">
      <c r="A30" s="60">
        <v>10309</v>
      </c>
      <c r="B30" s="64" t="s">
        <v>58</v>
      </c>
      <c r="C30" s="58"/>
      <c r="D30" s="289"/>
      <c r="E30" s="289"/>
      <c r="F30" s="76" t="e">
        <f t="shared" si="1"/>
        <v>#DIV/0!</v>
      </c>
      <c r="G30" s="76" t="e">
        <f t="shared" si="0"/>
        <v>#DIV/0!</v>
      </c>
    </row>
    <row r="31" s="283" customFormat="1" ht="20" customHeight="1" spans="1:7">
      <c r="A31" s="60">
        <v>10399</v>
      </c>
      <c r="B31" s="64" t="s">
        <v>59</v>
      </c>
      <c r="C31" s="58"/>
      <c r="D31" s="289"/>
      <c r="E31" s="289"/>
      <c r="F31" s="76" t="e">
        <f t="shared" si="1"/>
        <v>#DIV/0!</v>
      </c>
      <c r="G31" s="76" t="e">
        <f t="shared" si="0"/>
        <v>#DIV/0!</v>
      </c>
    </row>
    <row r="32" s="283" customFormat="1" ht="20" customHeight="1" spans="1:7">
      <c r="A32" s="60"/>
      <c r="B32" s="64" t="s">
        <v>0</v>
      </c>
      <c r="C32" s="58"/>
      <c r="D32" s="289"/>
      <c r="E32" s="289"/>
      <c r="F32" s="76" t="e">
        <f t="shared" si="1"/>
        <v>#DIV/0!</v>
      </c>
      <c r="G32" s="76" t="e">
        <f t="shared" si="0"/>
        <v>#DIV/0!</v>
      </c>
    </row>
    <row r="33" ht="20" customHeight="1" spans="1:7">
      <c r="A33" s="290" t="s">
        <v>60</v>
      </c>
      <c r="B33" s="282"/>
      <c r="C33" s="291">
        <f>C6+C23</f>
        <v>41876</v>
      </c>
      <c r="D33" s="291">
        <f>D6+D23</f>
        <v>41881</v>
      </c>
      <c r="E33" s="291">
        <f>E6+E23</f>
        <v>48163</v>
      </c>
      <c r="F33" s="91">
        <f t="shared" si="1"/>
        <v>1.15013372814978</v>
      </c>
      <c r="G33" s="91">
        <f t="shared" si="0"/>
        <v>1.14999641842363</v>
      </c>
    </row>
    <row r="34" spans="1:1">
      <c r="A34" s="37" t="s">
        <v>61</v>
      </c>
    </row>
  </sheetData>
  <autoFilter ref="A5:G34">
    <extLst/>
  </autoFilter>
  <mergeCells count="6">
    <mergeCell ref="A2:G2"/>
    <mergeCell ref="A4:B4"/>
    <mergeCell ref="E4:G4"/>
    <mergeCell ref="A33:B33"/>
    <mergeCell ref="C4:C5"/>
    <mergeCell ref="D4:D5"/>
  </mergeCells>
  <printOptions horizontalCentered="1"/>
  <pageMargins left="0.472222222222222" right="0.472222222222222" top="0.196527777777778" bottom="0.0784722222222222" header="0" footer="0"/>
  <pageSetup paperSize="9" scale="69"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0"/>
  <sheetViews>
    <sheetView workbookViewId="0">
      <selection activeCell="H6" sqref="H6"/>
    </sheetView>
  </sheetViews>
  <sheetFormatPr defaultColWidth="9" defaultRowHeight="13.5" outlineLevelCol="7"/>
  <cols>
    <col min="1" max="1" width="9" style="239"/>
    <col min="2" max="2" width="52.625" style="37" customWidth="1"/>
    <col min="3" max="3" width="10.5" style="37" customWidth="1"/>
    <col min="4" max="5" width="10.5" style="41" customWidth="1"/>
    <col min="6" max="7" width="10.5" style="37" customWidth="1"/>
    <col min="8" max="8" width="16.25" style="37" customWidth="1"/>
    <col min="9" max="16384" width="9" style="37"/>
  </cols>
  <sheetData>
    <row r="1" ht="14.25" spans="1:7">
      <c r="A1" s="240" t="s">
        <v>62</v>
      </c>
      <c r="F1" s="79" t="s">
        <v>0</v>
      </c>
      <c r="G1" s="79"/>
    </row>
    <row r="2" s="38" customFormat="1" ht="22.5" spans="1:7">
      <c r="A2" s="33" t="s">
        <v>63</v>
      </c>
      <c r="B2" s="33"/>
      <c r="C2" s="33"/>
      <c r="D2" s="241"/>
      <c r="E2" s="241"/>
      <c r="F2" s="33"/>
      <c r="G2" s="33"/>
    </row>
    <row r="3" spans="7:7">
      <c r="G3" s="79" t="s">
        <v>24</v>
      </c>
    </row>
    <row r="4" ht="23" customHeight="1" spans="1:7">
      <c r="A4" s="242" t="s">
        <v>25</v>
      </c>
      <c r="B4" s="243"/>
      <c r="C4" s="46" t="s">
        <v>26</v>
      </c>
      <c r="D4" s="244" t="s">
        <v>27</v>
      </c>
      <c r="E4" s="184" t="s">
        <v>28</v>
      </c>
      <c r="F4" s="74"/>
      <c r="G4" s="74"/>
    </row>
    <row r="5" ht="38" customHeight="1" spans="1:7">
      <c r="A5" s="73" t="s">
        <v>29</v>
      </c>
      <c r="B5" s="243" t="s">
        <v>30</v>
      </c>
      <c r="C5" s="49"/>
      <c r="D5" s="245"/>
      <c r="E5" s="184" t="s">
        <v>31</v>
      </c>
      <c r="F5" s="75" t="s">
        <v>32</v>
      </c>
      <c r="G5" s="75" t="s">
        <v>33</v>
      </c>
    </row>
    <row r="6" spans="1:8">
      <c r="A6" s="246">
        <v>201</v>
      </c>
      <c r="B6" s="247" t="s">
        <v>64</v>
      </c>
      <c r="C6" s="63">
        <f>SUM(C7,C19,C28,C39,C50,C61,C72,C80,C89,C102,C111,C122,C134,C141,C149,C155,C162,C169,C176,C183,C190,C198,C204,C210,C217,C232)</f>
        <v>3444</v>
      </c>
      <c r="D6" s="248">
        <f>SUM(D7,D19,D28,D39,D50,D61,D72,D80,D89,D102,D111,D122,D134,D141,D149,D155,D162,D169,D176,D183,D190,D198,D204,D210,D217,D232)</f>
        <v>2806</v>
      </c>
      <c r="E6" s="248">
        <f>SUM(E7,E19,E28,E39,E50,E61,E72,E80,E89,E102,E111,E122,E134,E141,E149,E155,E162,E169,E176,E183,E190,E198,E204,E210,E217,E232)</f>
        <v>4473.680671</v>
      </c>
      <c r="F6" s="249">
        <f>(E6/C6)</f>
        <v>1.29897812746806</v>
      </c>
      <c r="G6" s="249">
        <f>E6/D6</f>
        <v>1.59432668246614</v>
      </c>
      <c r="H6" s="37">
        <v>4473.680671</v>
      </c>
    </row>
    <row r="7" spans="1:7">
      <c r="A7" s="186">
        <v>20101</v>
      </c>
      <c r="B7" s="250" t="s">
        <v>65</v>
      </c>
      <c r="C7" s="83">
        <f>SUM(C8:C18)</f>
        <v>454</v>
      </c>
      <c r="D7" s="174">
        <f>SUM(D8:D18)</f>
        <v>294</v>
      </c>
      <c r="E7" s="174">
        <f>SUM(E8:E18)</f>
        <v>0</v>
      </c>
      <c r="F7" s="82">
        <f t="shared" ref="F7:F70" si="0">(E7/C7)</f>
        <v>0</v>
      </c>
      <c r="G7" s="82">
        <f t="shared" ref="G7:G70" si="1">E7/D7</f>
        <v>0</v>
      </c>
    </row>
    <row r="8" ht="14.25" spans="1:7">
      <c r="A8" s="60">
        <v>2010101</v>
      </c>
      <c r="B8" s="251" t="s">
        <v>66</v>
      </c>
      <c r="C8" s="252">
        <v>454</v>
      </c>
      <c r="D8" s="148">
        <v>294</v>
      </c>
      <c r="E8" s="253"/>
      <c r="F8" s="76">
        <f t="shared" si="0"/>
        <v>0</v>
      </c>
      <c r="G8" s="76">
        <f t="shared" si="1"/>
        <v>0</v>
      </c>
    </row>
    <row r="9" spans="1:7">
      <c r="A9" s="60">
        <v>2010102</v>
      </c>
      <c r="B9" s="251" t="s">
        <v>67</v>
      </c>
      <c r="C9" s="64"/>
      <c r="D9" s="148"/>
      <c r="E9" s="148"/>
      <c r="F9" s="76" t="e">
        <f t="shared" si="0"/>
        <v>#DIV/0!</v>
      </c>
      <c r="G9" s="76" t="e">
        <f t="shared" si="1"/>
        <v>#DIV/0!</v>
      </c>
    </row>
    <row r="10" spans="1:7">
      <c r="A10" s="60">
        <v>2010103</v>
      </c>
      <c r="B10" s="254" t="s">
        <v>68</v>
      </c>
      <c r="C10" s="64"/>
      <c r="D10" s="148"/>
      <c r="E10" s="148"/>
      <c r="F10" s="76" t="e">
        <f t="shared" si="0"/>
        <v>#DIV/0!</v>
      </c>
      <c r="G10" s="76" t="e">
        <f t="shared" si="1"/>
        <v>#DIV/0!</v>
      </c>
    </row>
    <row r="11" spans="1:7">
      <c r="A11" s="60">
        <v>2010104</v>
      </c>
      <c r="B11" s="254" t="s">
        <v>69</v>
      </c>
      <c r="C11" s="64"/>
      <c r="D11" s="148"/>
      <c r="E11" s="148"/>
      <c r="F11" s="76" t="e">
        <f t="shared" si="0"/>
        <v>#DIV/0!</v>
      </c>
      <c r="G11" s="76" t="e">
        <f t="shared" si="1"/>
        <v>#DIV/0!</v>
      </c>
    </row>
    <row r="12" spans="1:7">
      <c r="A12" s="60">
        <v>2010105</v>
      </c>
      <c r="B12" s="254" t="s">
        <v>70</v>
      </c>
      <c r="C12" s="64"/>
      <c r="D12" s="148"/>
      <c r="E12" s="148"/>
      <c r="F12" s="76" t="e">
        <f t="shared" si="0"/>
        <v>#DIV/0!</v>
      </c>
      <c r="G12" s="76" t="e">
        <f t="shared" si="1"/>
        <v>#DIV/0!</v>
      </c>
    </row>
    <row r="13" spans="1:7">
      <c r="A13" s="60">
        <v>2010106</v>
      </c>
      <c r="B13" s="255" t="s">
        <v>71</v>
      </c>
      <c r="C13" s="64"/>
      <c r="D13" s="148"/>
      <c r="E13" s="148"/>
      <c r="F13" s="76" t="e">
        <f t="shared" si="0"/>
        <v>#DIV/0!</v>
      </c>
      <c r="G13" s="76" t="e">
        <f t="shared" si="1"/>
        <v>#DIV/0!</v>
      </c>
    </row>
    <row r="14" spans="1:7">
      <c r="A14" s="60">
        <v>2010107</v>
      </c>
      <c r="B14" s="255" t="s">
        <v>72</v>
      </c>
      <c r="C14" s="64"/>
      <c r="D14" s="148"/>
      <c r="E14" s="148"/>
      <c r="F14" s="76" t="e">
        <f t="shared" si="0"/>
        <v>#DIV/0!</v>
      </c>
      <c r="G14" s="76" t="e">
        <f t="shared" si="1"/>
        <v>#DIV/0!</v>
      </c>
    </row>
    <row r="15" spans="1:7">
      <c r="A15" s="60">
        <v>2010108</v>
      </c>
      <c r="B15" s="255" t="s">
        <v>73</v>
      </c>
      <c r="C15" s="64"/>
      <c r="D15" s="148"/>
      <c r="E15" s="148"/>
      <c r="F15" s="76" t="e">
        <f t="shared" si="0"/>
        <v>#DIV/0!</v>
      </c>
      <c r="G15" s="76" t="e">
        <f t="shared" si="1"/>
        <v>#DIV/0!</v>
      </c>
    </row>
    <row r="16" spans="1:7">
      <c r="A16" s="60">
        <v>2010109</v>
      </c>
      <c r="B16" s="255" t="s">
        <v>74</v>
      </c>
      <c r="C16" s="64"/>
      <c r="D16" s="148"/>
      <c r="E16" s="148"/>
      <c r="F16" s="76" t="e">
        <f t="shared" si="0"/>
        <v>#DIV/0!</v>
      </c>
      <c r="G16" s="76" t="e">
        <f t="shared" si="1"/>
        <v>#DIV/0!</v>
      </c>
    </row>
    <row r="17" spans="1:7">
      <c r="A17" s="60">
        <v>2010150</v>
      </c>
      <c r="B17" s="255" t="s">
        <v>75</v>
      </c>
      <c r="C17" s="64"/>
      <c r="D17" s="148"/>
      <c r="E17" s="148"/>
      <c r="F17" s="76" t="e">
        <f t="shared" si="0"/>
        <v>#DIV/0!</v>
      </c>
      <c r="G17" s="76" t="e">
        <f t="shared" si="1"/>
        <v>#DIV/0!</v>
      </c>
    </row>
    <row r="18" spans="1:7">
      <c r="A18" s="60">
        <v>2010199</v>
      </c>
      <c r="B18" s="255" t="s">
        <v>76</v>
      </c>
      <c r="C18" s="64"/>
      <c r="D18" s="148"/>
      <c r="E18" s="148"/>
      <c r="F18" s="76" t="e">
        <f t="shared" si="0"/>
        <v>#DIV/0!</v>
      </c>
      <c r="G18" s="76" t="e">
        <f t="shared" si="1"/>
        <v>#DIV/0!</v>
      </c>
    </row>
    <row r="19" spans="1:7">
      <c r="A19" s="186">
        <v>20102</v>
      </c>
      <c r="B19" s="250" t="s">
        <v>77</v>
      </c>
      <c r="C19" s="83">
        <f>SUM(C20:C27)</f>
        <v>0</v>
      </c>
      <c r="D19" s="174">
        <f>SUM(D20:D27)</f>
        <v>0</v>
      </c>
      <c r="E19" s="174">
        <f>SUM(E20:E27)</f>
        <v>0</v>
      </c>
      <c r="F19" s="82" t="e">
        <f t="shared" si="0"/>
        <v>#DIV/0!</v>
      </c>
      <c r="G19" s="82" t="e">
        <f t="shared" si="1"/>
        <v>#DIV/0!</v>
      </c>
    </row>
    <row r="20" spans="1:7">
      <c r="A20" s="60">
        <v>2010201</v>
      </c>
      <c r="B20" s="251" t="s">
        <v>66</v>
      </c>
      <c r="C20" s="64"/>
      <c r="D20" s="148"/>
      <c r="E20" s="148"/>
      <c r="F20" s="76" t="e">
        <f t="shared" si="0"/>
        <v>#DIV/0!</v>
      </c>
      <c r="G20" s="76" t="e">
        <f t="shared" si="1"/>
        <v>#DIV/0!</v>
      </c>
    </row>
    <row r="21" spans="1:7">
      <c r="A21" s="60">
        <v>2010202</v>
      </c>
      <c r="B21" s="251" t="s">
        <v>67</v>
      </c>
      <c r="C21" s="64"/>
      <c r="D21" s="148"/>
      <c r="E21" s="148"/>
      <c r="F21" s="76" t="e">
        <f t="shared" si="0"/>
        <v>#DIV/0!</v>
      </c>
      <c r="G21" s="76" t="e">
        <f t="shared" si="1"/>
        <v>#DIV/0!</v>
      </c>
    </row>
    <row r="22" spans="1:7">
      <c r="A22" s="60">
        <v>2010203</v>
      </c>
      <c r="B22" s="254" t="s">
        <v>68</v>
      </c>
      <c r="C22" s="64"/>
      <c r="D22" s="148"/>
      <c r="E22" s="148"/>
      <c r="F22" s="76" t="e">
        <f t="shared" si="0"/>
        <v>#DIV/0!</v>
      </c>
      <c r="G22" s="76" t="e">
        <f t="shared" si="1"/>
        <v>#DIV/0!</v>
      </c>
    </row>
    <row r="23" spans="1:7">
      <c r="A23" s="60">
        <v>2010204</v>
      </c>
      <c r="B23" s="254" t="s">
        <v>78</v>
      </c>
      <c r="C23" s="64"/>
      <c r="D23" s="148"/>
      <c r="E23" s="148"/>
      <c r="F23" s="76" t="e">
        <f t="shared" si="0"/>
        <v>#DIV/0!</v>
      </c>
      <c r="G23" s="76" t="e">
        <f t="shared" si="1"/>
        <v>#DIV/0!</v>
      </c>
    </row>
    <row r="24" spans="1:7">
      <c r="A24" s="60">
        <v>2010205</v>
      </c>
      <c r="B24" s="254" t="s">
        <v>79</v>
      </c>
      <c r="C24" s="64"/>
      <c r="D24" s="148"/>
      <c r="E24" s="148"/>
      <c r="F24" s="76" t="e">
        <f t="shared" si="0"/>
        <v>#DIV/0!</v>
      </c>
      <c r="G24" s="76" t="e">
        <f t="shared" si="1"/>
        <v>#DIV/0!</v>
      </c>
    </row>
    <row r="25" spans="1:7">
      <c r="A25" s="60">
        <v>2010206</v>
      </c>
      <c r="B25" s="254" t="s">
        <v>80</v>
      </c>
      <c r="C25" s="64"/>
      <c r="D25" s="148"/>
      <c r="E25" s="148"/>
      <c r="F25" s="76" t="e">
        <f t="shared" si="0"/>
        <v>#DIV/0!</v>
      </c>
      <c r="G25" s="76" t="e">
        <f t="shared" si="1"/>
        <v>#DIV/0!</v>
      </c>
    </row>
    <row r="26" spans="1:7">
      <c r="A26" s="60">
        <v>2010250</v>
      </c>
      <c r="B26" s="254" t="s">
        <v>75</v>
      </c>
      <c r="C26" s="64"/>
      <c r="D26" s="148"/>
      <c r="E26" s="148"/>
      <c r="F26" s="76" t="e">
        <f t="shared" si="0"/>
        <v>#DIV/0!</v>
      </c>
      <c r="G26" s="76" t="e">
        <f t="shared" si="1"/>
        <v>#DIV/0!</v>
      </c>
    </row>
    <row r="27" spans="1:7">
      <c r="A27" s="60">
        <v>2010299</v>
      </c>
      <c r="B27" s="254" t="s">
        <v>81</v>
      </c>
      <c r="C27" s="64"/>
      <c r="D27" s="148"/>
      <c r="E27" s="148"/>
      <c r="F27" s="76" t="e">
        <f t="shared" si="0"/>
        <v>#DIV/0!</v>
      </c>
      <c r="G27" s="76" t="e">
        <f t="shared" si="1"/>
        <v>#DIV/0!</v>
      </c>
    </row>
    <row r="28" spans="1:7">
      <c r="A28" s="186">
        <v>20103</v>
      </c>
      <c r="B28" s="250" t="s">
        <v>82</v>
      </c>
      <c r="C28" s="83">
        <f>SUM(C29:C38)</f>
        <v>1813</v>
      </c>
      <c r="D28" s="174">
        <f>SUM(D29:D38)</f>
        <v>1528</v>
      </c>
      <c r="E28" s="174">
        <f>SUM(E29:E38)</f>
        <v>3027.274371</v>
      </c>
      <c r="F28" s="82">
        <f t="shared" si="0"/>
        <v>1.66975971924986</v>
      </c>
      <c r="G28" s="82">
        <f t="shared" si="1"/>
        <v>1.98120050458115</v>
      </c>
    </row>
    <row r="29" ht="14.25" spans="1:7">
      <c r="A29" s="60">
        <v>2010301</v>
      </c>
      <c r="B29" s="251" t="s">
        <v>66</v>
      </c>
      <c r="C29" s="252">
        <v>457</v>
      </c>
      <c r="D29" s="148">
        <v>423</v>
      </c>
      <c r="E29" s="253">
        <v>965.237371</v>
      </c>
      <c r="F29" s="76">
        <f t="shared" si="0"/>
        <v>2.11211678555799</v>
      </c>
      <c r="G29" s="76">
        <f t="shared" si="1"/>
        <v>2.28188503782506</v>
      </c>
    </row>
    <row r="30" ht="14.25" spans="1:7">
      <c r="A30" s="60">
        <v>2010302</v>
      </c>
      <c r="B30" s="251" t="s">
        <v>67</v>
      </c>
      <c r="C30" s="252">
        <v>1356</v>
      </c>
      <c r="D30" s="256">
        <v>1105</v>
      </c>
      <c r="E30" s="253">
        <v>2062.037</v>
      </c>
      <c r="F30" s="76">
        <f t="shared" si="0"/>
        <v>1.52067625368732</v>
      </c>
      <c r="G30" s="76">
        <f t="shared" si="1"/>
        <v>1.86609683257919</v>
      </c>
    </row>
    <row r="31" spans="1:7">
      <c r="A31" s="60">
        <v>2010303</v>
      </c>
      <c r="B31" s="254" t="s">
        <v>68</v>
      </c>
      <c r="C31" s="64"/>
      <c r="D31" s="148"/>
      <c r="E31" s="148"/>
      <c r="F31" s="76" t="e">
        <f t="shared" si="0"/>
        <v>#DIV/0!</v>
      </c>
      <c r="G31" s="76" t="e">
        <f t="shared" si="1"/>
        <v>#DIV/0!</v>
      </c>
    </row>
    <row r="32" spans="1:7">
      <c r="A32" s="60">
        <v>2010304</v>
      </c>
      <c r="B32" s="254" t="s">
        <v>83</v>
      </c>
      <c r="C32" s="64"/>
      <c r="D32" s="148"/>
      <c r="E32" s="148"/>
      <c r="F32" s="76" t="e">
        <f t="shared" si="0"/>
        <v>#DIV/0!</v>
      </c>
      <c r="G32" s="76" t="e">
        <f t="shared" si="1"/>
        <v>#DIV/0!</v>
      </c>
    </row>
    <row r="33" spans="1:7">
      <c r="A33" s="60">
        <v>2010305</v>
      </c>
      <c r="B33" s="254" t="s">
        <v>84</v>
      </c>
      <c r="C33" s="64"/>
      <c r="D33" s="148"/>
      <c r="E33" s="148"/>
      <c r="F33" s="76" t="e">
        <f t="shared" si="0"/>
        <v>#DIV/0!</v>
      </c>
      <c r="G33" s="76" t="e">
        <f t="shared" si="1"/>
        <v>#DIV/0!</v>
      </c>
    </row>
    <row r="34" spans="1:7">
      <c r="A34" s="60">
        <v>2010306</v>
      </c>
      <c r="B34" s="257" t="s">
        <v>85</v>
      </c>
      <c r="C34" s="64"/>
      <c r="D34" s="148"/>
      <c r="E34" s="148"/>
      <c r="F34" s="76" t="e">
        <f t="shared" si="0"/>
        <v>#DIV/0!</v>
      </c>
      <c r="G34" s="76" t="e">
        <f t="shared" si="1"/>
        <v>#DIV/0!</v>
      </c>
    </row>
    <row r="35" spans="1:7">
      <c r="A35" s="60">
        <v>2010308</v>
      </c>
      <c r="B35" s="251" t="s">
        <v>86</v>
      </c>
      <c r="C35" s="64"/>
      <c r="D35" s="148"/>
      <c r="E35" s="148"/>
      <c r="F35" s="76" t="e">
        <f t="shared" si="0"/>
        <v>#DIV/0!</v>
      </c>
      <c r="G35" s="76" t="e">
        <f t="shared" si="1"/>
        <v>#DIV/0!</v>
      </c>
    </row>
    <row r="36" spans="1:7">
      <c r="A36" s="60">
        <v>2010309</v>
      </c>
      <c r="B36" s="254" t="s">
        <v>87</v>
      </c>
      <c r="C36" s="64"/>
      <c r="D36" s="148"/>
      <c r="E36" s="148"/>
      <c r="F36" s="76" t="e">
        <f t="shared" si="0"/>
        <v>#DIV/0!</v>
      </c>
      <c r="G36" s="76" t="e">
        <f t="shared" si="1"/>
        <v>#DIV/0!</v>
      </c>
    </row>
    <row r="37" spans="1:7">
      <c r="A37" s="60">
        <v>2010350</v>
      </c>
      <c r="B37" s="254" t="s">
        <v>75</v>
      </c>
      <c r="C37" s="64"/>
      <c r="D37" s="148"/>
      <c r="E37" s="148"/>
      <c r="F37" s="76" t="e">
        <f t="shared" si="0"/>
        <v>#DIV/0!</v>
      </c>
      <c r="G37" s="76" t="e">
        <f t="shared" si="1"/>
        <v>#DIV/0!</v>
      </c>
    </row>
    <row r="38" spans="1:7">
      <c r="A38" s="60">
        <v>2010399</v>
      </c>
      <c r="B38" s="254" t="s">
        <v>88</v>
      </c>
      <c r="C38" s="64"/>
      <c r="D38" s="148"/>
      <c r="E38" s="148"/>
      <c r="F38" s="76" t="e">
        <f t="shared" si="0"/>
        <v>#DIV/0!</v>
      </c>
      <c r="G38" s="76" t="e">
        <f t="shared" si="1"/>
        <v>#DIV/0!</v>
      </c>
    </row>
    <row r="39" spans="1:7">
      <c r="A39" s="186">
        <v>20104</v>
      </c>
      <c r="B39" s="250" t="s">
        <v>89</v>
      </c>
      <c r="C39" s="83">
        <f>SUM(C40:C49)</f>
        <v>88</v>
      </c>
      <c r="D39" s="174">
        <f>SUM(D40:D49)</f>
        <v>119</v>
      </c>
      <c r="E39" s="174">
        <f>SUM(E40:E49)</f>
        <v>69.4</v>
      </c>
      <c r="F39" s="82">
        <f t="shared" si="0"/>
        <v>0.788636363636364</v>
      </c>
      <c r="G39" s="82">
        <f t="shared" si="1"/>
        <v>0.583193277310924</v>
      </c>
    </row>
    <row r="40" spans="1:7">
      <c r="A40" s="60">
        <v>2010401</v>
      </c>
      <c r="B40" s="251" t="s">
        <v>66</v>
      </c>
      <c r="C40" s="64"/>
      <c r="D40" s="148"/>
      <c r="E40" s="148"/>
      <c r="F40" s="76" t="e">
        <f t="shared" si="0"/>
        <v>#DIV/0!</v>
      </c>
      <c r="G40" s="76" t="e">
        <f t="shared" si="1"/>
        <v>#DIV/0!</v>
      </c>
    </row>
    <row r="41" ht="14.25" spans="1:7">
      <c r="A41" s="60">
        <v>2010402</v>
      </c>
      <c r="B41" s="251" t="s">
        <v>67</v>
      </c>
      <c r="C41" s="252">
        <v>88</v>
      </c>
      <c r="D41" s="148">
        <v>58</v>
      </c>
      <c r="E41" s="253">
        <v>69.4</v>
      </c>
      <c r="F41" s="76">
        <f t="shared" si="0"/>
        <v>0.788636363636364</v>
      </c>
      <c r="G41" s="76">
        <f t="shared" si="1"/>
        <v>1.19655172413793</v>
      </c>
    </row>
    <row r="42" spans="1:7">
      <c r="A42" s="60">
        <v>2010403</v>
      </c>
      <c r="B42" s="254" t="s">
        <v>68</v>
      </c>
      <c r="C42" s="64"/>
      <c r="D42" s="148"/>
      <c r="E42" s="148"/>
      <c r="F42" s="76" t="e">
        <f t="shared" si="0"/>
        <v>#DIV/0!</v>
      </c>
      <c r="G42" s="76" t="e">
        <f t="shared" si="1"/>
        <v>#DIV/0!</v>
      </c>
    </row>
    <row r="43" spans="1:7">
      <c r="A43" s="60">
        <v>2010404</v>
      </c>
      <c r="B43" s="254" t="s">
        <v>90</v>
      </c>
      <c r="C43" s="64"/>
      <c r="D43" s="148"/>
      <c r="E43" s="148"/>
      <c r="F43" s="76" t="e">
        <f t="shared" si="0"/>
        <v>#DIV/0!</v>
      </c>
      <c r="G43" s="76" t="e">
        <f t="shared" si="1"/>
        <v>#DIV/0!</v>
      </c>
    </row>
    <row r="44" spans="1:7">
      <c r="A44" s="60">
        <v>2010405</v>
      </c>
      <c r="B44" s="254" t="s">
        <v>91</v>
      </c>
      <c r="C44" s="64"/>
      <c r="D44" s="148"/>
      <c r="E44" s="148"/>
      <c r="F44" s="76" t="e">
        <f t="shared" si="0"/>
        <v>#DIV/0!</v>
      </c>
      <c r="G44" s="76" t="e">
        <f t="shared" si="1"/>
        <v>#DIV/0!</v>
      </c>
    </row>
    <row r="45" spans="1:7">
      <c r="A45" s="60">
        <v>2010406</v>
      </c>
      <c r="B45" s="251" t="s">
        <v>92</v>
      </c>
      <c r="C45" s="64"/>
      <c r="D45" s="148"/>
      <c r="E45" s="148"/>
      <c r="F45" s="76" t="e">
        <f t="shared" si="0"/>
        <v>#DIV/0!</v>
      </c>
      <c r="G45" s="76" t="e">
        <f t="shared" si="1"/>
        <v>#DIV/0!</v>
      </c>
    </row>
    <row r="46" spans="1:7">
      <c r="A46" s="60">
        <v>2010407</v>
      </c>
      <c r="B46" s="251" t="s">
        <v>93</v>
      </c>
      <c r="C46" s="64"/>
      <c r="D46" s="148"/>
      <c r="E46" s="148"/>
      <c r="F46" s="76" t="e">
        <f t="shared" si="0"/>
        <v>#DIV/0!</v>
      </c>
      <c r="G46" s="76" t="e">
        <f t="shared" si="1"/>
        <v>#DIV/0!</v>
      </c>
    </row>
    <row r="47" spans="1:7">
      <c r="A47" s="60">
        <v>2010408</v>
      </c>
      <c r="B47" s="251" t="s">
        <v>94</v>
      </c>
      <c r="C47" s="64"/>
      <c r="D47" s="148"/>
      <c r="E47" s="148"/>
      <c r="F47" s="76" t="e">
        <f t="shared" si="0"/>
        <v>#DIV/0!</v>
      </c>
      <c r="G47" s="76" t="e">
        <f t="shared" si="1"/>
        <v>#DIV/0!</v>
      </c>
    </row>
    <row r="48" spans="1:7">
      <c r="A48" s="60">
        <v>2010450</v>
      </c>
      <c r="B48" s="251" t="s">
        <v>75</v>
      </c>
      <c r="C48" s="64"/>
      <c r="D48" s="148"/>
      <c r="E48" s="148"/>
      <c r="F48" s="76" t="e">
        <f t="shared" si="0"/>
        <v>#DIV/0!</v>
      </c>
      <c r="G48" s="76" t="e">
        <f t="shared" si="1"/>
        <v>#DIV/0!</v>
      </c>
    </row>
    <row r="49" spans="1:7">
      <c r="A49" s="60">
        <v>2010499</v>
      </c>
      <c r="B49" s="254" t="s">
        <v>95</v>
      </c>
      <c r="C49" s="64"/>
      <c r="D49" s="148">
        <v>61</v>
      </c>
      <c r="E49" s="148"/>
      <c r="F49" s="76" t="e">
        <f t="shared" si="0"/>
        <v>#DIV/0!</v>
      </c>
      <c r="G49" s="76">
        <f t="shared" si="1"/>
        <v>0</v>
      </c>
    </row>
    <row r="50" spans="1:7">
      <c r="A50" s="186">
        <v>20105</v>
      </c>
      <c r="B50" s="258" t="s">
        <v>96</v>
      </c>
      <c r="C50" s="83">
        <f>SUM(C51:C60)</f>
        <v>5</v>
      </c>
      <c r="D50" s="174">
        <f>SUM(D51:D60)</f>
        <v>3</v>
      </c>
      <c r="E50" s="174">
        <f>SUM(E51:E60)</f>
        <v>100.68</v>
      </c>
      <c r="F50" s="82">
        <f t="shared" si="0"/>
        <v>20.136</v>
      </c>
      <c r="G50" s="82">
        <f t="shared" si="1"/>
        <v>33.56</v>
      </c>
    </row>
    <row r="51" spans="1:7">
      <c r="A51" s="60">
        <v>2010501</v>
      </c>
      <c r="B51" s="254" t="s">
        <v>66</v>
      </c>
      <c r="C51" s="64"/>
      <c r="D51" s="148"/>
      <c r="E51" s="148"/>
      <c r="F51" s="76" t="e">
        <f t="shared" si="0"/>
        <v>#DIV/0!</v>
      </c>
      <c r="G51" s="76" t="e">
        <f t="shared" si="1"/>
        <v>#DIV/0!</v>
      </c>
    </row>
    <row r="52" ht="14.25" spans="1:7">
      <c r="A52" s="60">
        <v>2010502</v>
      </c>
      <c r="B52" s="255" t="s">
        <v>67</v>
      </c>
      <c r="C52" s="252">
        <v>5</v>
      </c>
      <c r="D52" s="148">
        <v>3</v>
      </c>
      <c r="E52" s="253">
        <v>100.68</v>
      </c>
      <c r="F52" s="76">
        <f t="shared" si="0"/>
        <v>20.136</v>
      </c>
      <c r="G52" s="76">
        <f t="shared" si="1"/>
        <v>33.56</v>
      </c>
    </row>
    <row r="53" spans="1:7">
      <c r="A53" s="60">
        <v>2010503</v>
      </c>
      <c r="B53" s="251" t="s">
        <v>68</v>
      </c>
      <c r="C53" s="64"/>
      <c r="D53" s="148"/>
      <c r="E53" s="148"/>
      <c r="F53" s="76" t="e">
        <f t="shared" si="0"/>
        <v>#DIV/0!</v>
      </c>
      <c r="G53" s="76" t="e">
        <f t="shared" si="1"/>
        <v>#DIV/0!</v>
      </c>
    </row>
    <row r="54" spans="1:7">
      <c r="A54" s="60">
        <v>2010504</v>
      </c>
      <c r="B54" s="251" t="s">
        <v>97</v>
      </c>
      <c r="C54" s="64"/>
      <c r="D54" s="148"/>
      <c r="E54" s="148"/>
      <c r="F54" s="76" t="e">
        <f t="shared" si="0"/>
        <v>#DIV/0!</v>
      </c>
      <c r="G54" s="76" t="e">
        <f t="shared" si="1"/>
        <v>#DIV/0!</v>
      </c>
    </row>
    <row r="55" spans="1:7">
      <c r="A55" s="60">
        <v>2010505</v>
      </c>
      <c r="B55" s="251" t="s">
        <v>98</v>
      </c>
      <c r="C55" s="64"/>
      <c r="D55" s="148"/>
      <c r="E55" s="148"/>
      <c r="F55" s="76" t="e">
        <f t="shared" si="0"/>
        <v>#DIV/0!</v>
      </c>
      <c r="G55" s="76" t="e">
        <f t="shared" si="1"/>
        <v>#DIV/0!</v>
      </c>
    </row>
    <row r="56" spans="1:7">
      <c r="A56" s="60">
        <v>2010506</v>
      </c>
      <c r="B56" s="254" t="s">
        <v>99</v>
      </c>
      <c r="C56" s="64"/>
      <c r="D56" s="148"/>
      <c r="E56" s="148"/>
      <c r="F56" s="76" t="e">
        <f t="shared" si="0"/>
        <v>#DIV/0!</v>
      </c>
      <c r="G56" s="76" t="e">
        <f t="shared" si="1"/>
        <v>#DIV/0!</v>
      </c>
    </row>
    <row r="57" spans="1:7">
      <c r="A57" s="60">
        <v>2010507</v>
      </c>
      <c r="B57" s="254" t="s">
        <v>100</v>
      </c>
      <c r="C57" s="64"/>
      <c r="D57" s="148"/>
      <c r="E57" s="148"/>
      <c r="F57" s="76" t="e">
        <f t="shared" si="0"/>
        <v>#DIV/0!</v>
      </c>
      <c r="G57" s="76" t="e">
        <f t="shared" si="1"/>
        <v>#DIV/0!</v>
      </c>
    </row>
    <row r="58" spans="1:7">
      <c r="A58" s="60">
        <v>2010508</v>
      </c>
      <c r="B58" s="254" t="s">
        <v>101</v>
      </c>
      <c r="C58" s="64"/>
      <c r="D58" s="148"/>
      <c r="E58" s="148"/>
      <c r="F58" s="76" t="e">
        <f t="shared" si="0"/>
        <v>#DIV/0!</v>
      </c>
      <c r="G58" s="76" t="e">
        <f t="shared" si="1"/>
        <v>#DIV/0!</v>
      </c>
    </row>
    <row r="59" spans="1:7">
      <c r="A59" s="60">
        <v>2010550</v>
      </c>
      <c r="B59" s="251" t="s">
        <v>75</v>
      </c>
      <c r="C59" s="64"/>
      <c r="D59" s="148"/>
      <c r="E59" s="148"/>
      <c r="F59" s="76" t="e">
        <f t="shared" si="0"/>
        <v>#DIV/0!</v>
      </c>
      <c r="G59" s="76" t="e">
        <f t="shared" si="1"/>
        <v>#DIV/0!</v>
      </c>
    </row>
    <row r="60" spans="1:7">
      <c r="A60" s="60">
        <v>2010599</v>
      </c>
      <c r="B60" s="254" t="s">
        <v>102</v>
      </c>
      <c r="C60" s="64"/>
      <c r="D60" s="148"/>
      <c r="E60" s="148"/>
      <c r="F60" s="76" t="e">
        <f t="shared" si="0"/>
        <v>#DIV/0!</v>
      </c>
      <c r="G60" s="76" t="e">
        <f t="shared" si="1"/>
        <v>#DIV/0!</v>
      </c>
    </row>
    <row r="61" spans="1:7">
      <c r="A61" s="186">
        <v>20106</v>
      </c>
      <c r="B61" s="259" t="s">
        <v>103</v>
      </c>
      <c r="C61" s="83">
        <f>SUM(C62:C71)</f>
        <v>55</v>
      </c>
      <c r="D61" s="174">
        <f>SUM(D62:D71)</f>
        <v>26</v>
      </c>
      <c r="E61" s="174">
        <f>SUM(E62:E71)</f>
        <v>105</v>
      </c>
      <c r="F61" s="82">
        <f t="shared" si="0"/>
        <v>1.90909090909091</v>
      </c>
      <c r="G61" s="82">
        <f t="shared" si="1"/>
        <v>4.03846153846154</v>
      </c>
    </row>
    <row r="62" spans="1:7">
      <c r="A62" s="60">
        <v>2010601</v>
      </c>
      <c r="B62" s="254" t="s">
        <v>66</v>
      </c>
      <c r="C62" s="64"/>
      <c r="D62" s="148"/>
      <c r="E62" s="148"/>
      <c r="F62" s="76" t="e">
        <f t="shared" si="0"/>
        <v>#DIV/0!</v>
      </c>
      <c r="G62" s="76" t="e">
        <f t="shared" si="1"/>
        <v>#DIV/0!</v>
      </c>
    </row>
    <row r="63" ht="14.25" spans="1:7">
      <c r="A63" s="60">
        <v>2010602</v>
      </c>
      <c r="B63" s="255" t="s">
        <v>67</v>
      </c>
      <c r="C63" s="252">
        <v>55</v>
      </c>
      <c r="D63" s="148">
        <v>25</v>
      </c>
      <c r="E63" s="253">
        <v>105</v>
      </c>
      <c r="F63" s="76">
        <f t="shared" si="0"/>
        <v>1.90909090909091</v>
      </c>
      <c r="G63" s="76">
        <f t="shared" si="1"/>
        <v>4.2</v>
      </c>
    </row>
    <row r="64" spans="1:7">
      <c r="A64" s="60">
        <v>2010603</v>
      </c>
      <c r="B64" s="255" t="s">
        <v>68</v>
      </c>
      <c r="C64" s="64"/>
      <c r="D64" s="148"/>
      <c r="E64" s="148"/>
      <c r="F64" s="76" t="e">
        <f t="shared" si="0"/>
        <v>#DIV/0!</v>
      </c>
      <c r="G64" s="76" t="e">
        <f t="shared" si="1"/>
        <v>#DIV/0!</v>
      </c>
    </row>
    <row r="65" spans="1:7">
      <c r="A65" s="60">
        <v>2010604</v>
      </c>
      <c r="B65" s="255" t="s">
        <v>104</v>
      </c>
      <c r="C65" s="64"/>
      <c r="D65" s="148"/>
      <c r="E65" s="148"/>
      <c r="F65" s="76" t="e">
        <f t="shared" si="0"/>
        <v>#DIV/0!</v>
      </c>
      <c r="G65" s="76" t="e">
        <f t="shared" si="1"/>
        <v>#DIV/0!</v>
      </c>
    </row>
    <row r="66" spans="1:7">
      <c r="A66" s="60">
        <v>2010605</v>
      </c>
      <c r="B66" s="255" t="s">
        <v>105</v>
      </c>
      <c r="C66" s="64"/>
      <c r="D66" s="148"/>
      <c r="E66" s="148"/>
      <c r="F66" s="76" t="e">
        <f t="shared" si="0"/>
        <v>#DIV/0!</v>
      </c>
      <c r="G66" s="76" t="e">
        <f t="shared" si="1"/>
        <v>#DIV/0!</v>
      </c>
    </row>
    <row r="67" spans="1:7">
      <c r="A67" s="60">
        <v>2010606</v>
      </c>
      <c r="B67" s="255" t="s">
        <v>106</v>
      </c>
      <c r="C67" s="64"/>
      <c r="D67" s="148"/>
      <c r="E67" s="148"/>
      <c r="F67" s="76" t="e">
        <f t="shared" si="0"/>
        <v>#DIV/0!</v>
      </c>
      <c r="G67" s="76" t="e">
        <f t="shared" si="1"/>
        <v>#DIV/0!</v>
      </c>
    </row>
    <row r="68" spans="1:7">
      <c r="A68" s="60">
        <v>2010607</v>
      </c>
      <c r="B68" s="251" t="s">
        <v>107</v>
      </c>
      <c r="C68" s="64"/>
      <c r="D68" s="148"/>
      <c r="E68" s="148"/>
      <c r="F68" s="76" t="e">
        <f t="shared" si="0"/>
        <v>#DIV/0!</v>
      </c>
      <c r="G68" s="76" t="e">
        <f t="shared" si="1"/>
        <v>#DIV/0!</v>
      </c>
    </row>
    <row r="69" spans="1:7">
      <c r="A69" s="60">
        <v>2010608</v>
      </c>
      <c r="B69" s="254" t="s">
        <v>108</v>
      </c>
      <c r="C69" s="64"/>
      <c r="D69" s="148"/>
      <c r="E69" s="148"/>
      <c r="F69" s="76" t="e">
        <f t="shared" si="0"/>
        <v>#DIV/0!</v>
      </c>
      <c r="G69" s="76" t="e">
        <f t="shared" si="1"/>
        <v>#DIV/0!</v>
      </c>
    </row>
    <row r="70" spans="1:7">
      <c r="A70" s="60">
        <v>2010650</v>
      </c>
      <c r="B70" s="254" t="s">
        <v>75</v>
      </c>
      <c r="C70" s="64"/>
      <c r="D70" s="148"/>
      <c r="E70" s="148"/>
      <c r="F70" s="76" t="e">
        <f t="shared" si="0"/>
        <v>#DIV/0!</v>
      </c>
      <c r="G70" s="76" t="e">
        <f t="shared" si="1"/>
        <v>#DIV/0!</v>
      </c>
    </row>
    <row r="71" spans="1:7">
      <c r="A71" s="60">
        <v>2010699</v>
      </c>
      <c r="B71" s="254" t="s">
        <v>109</v>
      </c>
      <c r="C71" s="64"/>
      <c r="D71" s="148">
        <v>1</v>
      </c>
      <c r="E71" s="148"/>
      <c r="F71" s="76" t="e">
        <f t="shared" ref="F71:F134" si="2">(E71/C71)</f>
        <v>#DIV/0!</v>
      </c>
      <c r="G71" s="76">
        <f t="shared" ref="G71:G134" si="3">E71/D71</f>
        <v>0</v>
      </c>
    </row>
    <row r="72" spans="1:7">
      <c r="A72" s="186">
        <v>20107</v>
      </c>
      <c r="B72" s="250" t="s">
        <v>110</v>
      </c>
      <c r="C72" s="83">
        <f>SUM(C73:C79)</f>
        <v>250</v>
      </c>
      <c r="D72" s="174">
        <f>SUM(D73:D79)</f>
        <v>207</v>
      </c>
      <c r="E72" s="174">
        <f>SUM(E73:E79)</f>
        <v>375</v>
      </c>
      <c r="F72" s="82">
        <f t="shared" si="2"/>
        <v>1.5</v>
      </c>
      <c r="G72" s="82">
        <f t="shared" si="3"/>
        <v>1.81159420289855</v>
      </c>
    </row>
    <row r="73" spans="1:7">
      <c r="A73" s="60">
        <v>2010701</v>
      </c>
      <c r="B73" s="251" t="s">
        <v>66</v>
      </c>
      <c r="C73" s="64"/>
      <c r="D73" s="148"/>
      <c r="E73" s="148"/>
      <c r="F73" s="76" t="e">
        <f t="shared" si="2"/>
        <v>#DIV/0!</v>
      </c>
      <c r="G73" s="76" t="e">
        <f t="shared" si="3"/>
        <v>#DIV/0!</v>
      </c>
    </row>
    <row r="74" ht="14.25" spans="1:7">
      <c r="A74" s="60">
        <v>2010702</v>
      </c>
      <c r="B74" s="251" t="s">
        <v>67</v>
      </c>
      <c r="C74" s="252">
        <v>250</v>
      </c>
      <c r="D74" s="256">
        <v>207</v>
      </c>
      <c r="E74" s="253">
        <v>375</v>
      </c>
      <c r="F74" s="76">
        <f t="shared" si="2"/>
        <v>1.5</v>
      </c>
      <c r="G74" s="76">
        <f t="shared" si="3"/>
        <v>1.81159420289855</v>
      </c>
    </row>
    <row r="75" spans="1:7">
      <c r="A75" s="60">
        <v>2010703</v>
      </c>
      <c r="B75" s="254" t="s">
        <v>68</v>
      </c>
      <c r="C75" s="64"/>
      <c r="D75" s="148"/>
      <c r="E75" s="148"/>
      <c r="F75" s="76" t="e">
        <f t="shared" si="2"/>
        <v>#DIV/0!</v>
      </c>
      <c r="G75" s="76" t="e">
        <f t="shared" si="3"/>
        <v>#DIV/0!</v>
      </c>
    </row>
    <row r="76" spans="1:7">
      <c r="A76" s="60">
        <v>2010709</v>
      </c>
      <c r="B76" s="251" t="s">
        <v>107</v>
      </c>
      <c r="C76" s="64"/>
      <c r="D76" s="148"/>
      <c r="E76" s="148"/>
      <c r="F76" s="76" t="e">
        <f t="shared" si="2"/>
        <v>#DIV/0!</v>
      </c>
      <c r="G76" s="76" t="e">
        <f t="shared" si="3"/>
        <v>#DIV/0!</v>
      </c>
    </row>
    <row r="77" spans="1:7">
      <c r="A77" s="60">
        <v>2010710</v>
      </c>
      <c r="B77" s="254" t="s">
        <v>111</v>
      </c>
      <c r="C77" s="64"/>
      <c r="D77" s="148"/>
      <c r="E77" s="148"/>
      <c r="F77" s="76" t="e">
        <f t="shared" si="2"/>
        <v>#DIV/0!</v>
      </c>
      <c r="G77" s="76" t="e">
        <f t="shared" si="3"/>
        <v>#DIV/0!</v>
      </c>
    </row>
    <row r="78" spans="1:7">
      <c r="A78" s="60">
        <v>2010750</v>
      </c>
      <c r="B78" s="254" t="s">
        <v>75</v>
      </c>
      <c r="C78" s="64"/>
      <c r="D78" s="148"/>
      <c r="E78" s="148"/>
      <c r="F78" s="76" t="e">
        <f t="shared" si="2"/>
        <v>#DIV/0!</v>
      </c>
      <c r="G78" s="76" t="e">
        <f t="shared" si="3"/>
        <v>#DIV/0!</v>
      </c>
    </row>
    <row r="79" spans="1:7">
      <c r="A79" s="60">
        <v>2010799</v>
      </c>
      <c r="B79" s="254" t="s">
        <v>112</v>
      </c>
      <c r="C79" s="64"/>
      <c r="D79" s="148"/>
      <c r="E79" s="148"/>
      <c r="F79" s="76" t="e">
        <f t="shared" si="2"/>
        <v>#DIV/0!</v>
      </c>
      <c r="G79" s="76" t="e">
        <f t="shared" si="3"/>
        <v>#DIV/0!</v>
      </c>
    </row>
    <row r="80" spans="1:7">
      <c r="A80" s="186">
        <v>20108</v>
      </c>
      <c r="B80" s="258" t="s">
        <v>113</v>
      </c>
      <c r="C80" s="83">
        <f>SUM(C81:C88)</f>
        <v>89</v>
      </c>
      <c r="D80" s="174">
        <f>SUM(D81:D88)</f>
        <v>69</v>
      </c>
      <c r="E80" s="174">
        <f>SUM(E81:E88)</f>
        <v>85.4</v>
      </c>
      <c r="F80" s="82">
        <f t="shared" si="2"/>
        <v>0.959550561797753</v>
      </c>
      <c r="G80" s="82">
        <f t="shared" si="3"/>
        <v>1.23768115942029</v>
      </c>
    </row>
    <row r="81" spans="1:7">
      <c r="A81" s="60">
        <v>2010801</v>
      </c>
      <c r="B81" s="251" t="s">
        <v>66</v>
      </c>
      <c r="C81" s="64"/>
      <c r="D81" s="148"/>
      <c r="E81" s="148"/>
      <c r="F81" s="76" t="e">
        <f t="shared" si="2"/>
        <v>#DIV/0!</v>
      </c>
      <c r="G81" s="76" t="e">
        <f t="shared" si="3"/>
        <v>#DIV/0!</v>
      </c>
    </row>
    <row r="82" ht="14.25" spans="1:7">
      <c r="A82" s="60">
        <v>2010802</v>
      </c>
      <c r="B82" s="251" t="s">
        <v>67</v>
      </c>
      <c r="C82" s="252">
        <v>85</v>
      </c>
      <c r="D82" s="148">
        <v>69</v>
      </c>
      <c r="E82" s="253">
        <v>85.4</v>
      </c>
      <c r="F82" s="76">
        <f t="shared" si="2"/>
        <v>1.00470588235294</v>
      </c>
      <c r="G82" s="76">
        <f t="shared" si="3"/>
        <v>1.23768115942029</v>
      </c>
    </row>
    <row r="83" ht="14.25" spans="1:7">
      <c r="A83" s="60">
        <v>2010803</v>
      </c>
      <c r="B83" s="251" t="s">
        <v>68</v>
      </c>
      <c r="C83" s="252"/>
      <c r="D83" s="148"/>
      <c r="E83" s="253"/>
      <c r="F83" s="76" t="e">
        <f t="shared" si="2"/>
        <v>#DIV/0!</v>
      </c>
      <c r="G83" s="76" t="e">
        <f t="shared" si="3"/>
        <v>#DIV/0!</v>
      </c>
    </row>
    <row r="84" ht="14.25" spans="1:7">
      <c r="A84" s="60">
        <v>2010804</v>
      </c>
      <c r="B84" s="260" t="s">
        <v>114</v>
      </c>
      <c r="C84" s="252">
        <v>4</v>
      </c>
      <c r="D84" s="148"/>
      <c r="E84" s="253"/>
      <c r="F84" s="76">
        <f t="shared" si="2"/>
        <v>0</v>
      </c>
      <c r="G84" s="76" t="e">
        <f t="shared" si="3"/>
        <v>#DIV/0!</v>
      </c>
    </row>
    <row r="85" spans="1:7">
      <c r="A85" s="60">
        <v>2010805</v>
      </c>
      <c r="B85" s="254" t="s">
        <v>115</v>
      </c>
      <c r="C85" s="64"/>
      <c r="D85" s="148"/>
      <c r="E85" s="148"/>
      <c r="F85" s="76" t="e">
        <f t="shared" si="2"/>
        <v>#DIV/0!</v>
      </c>
      <c r="G85" s="76" t="e">
        <f t="shared" si="3"/>
        <v>#DIV/0!</v>
      </c>
    </row>
    <row r="86" spans="1:7">
      <c r="A86" s="60">
        <v>2010806</v>
      </c>
      <c r="B86" s="254" t="s">
        <v>107</v>
      </c>
      <c r="C86" s="64"/>
      <c r="D86" s="148"/>
      <c r="E86" s="148"/>
      <c r="F86" s="76" t="e">
        <f t="shared" si="2"/>
        <v>#DIV/0!</v>
      </c>
      <c r="G86" s="76" t="e">
        <f t="shared" si="3"/>
        <v>#DIV/0!</v>
      </c>
    </row>
    <row r="87" spans="1:7">
      <c r="A87" s="60">
        <v>2010850</v>
      </c>
      <c r="B87" s="254" t="s">
        <v>75</v>
      </c>
      <c r="C87" s="64"/>
      <c r="D87" s="148"/>
      <c r="E87" s="148"/>
      <c r="F87" s="76" t="e">
        <f t="shared" si="2"/>
        <v>#DIV/0!</v>
      </c>
      <c r="G87" s="76" t="e">
        <f t="shared" si="3"/>
        <v>#DIV/0!</v>
      </c>
    </row>
    <row r="88" spans="1:7">
      <c r="A88" s="60">
        <v>2010899</v>
      </c>
      <c r="B88" s="255" t="s">
        <v>116</v>
      </c>
      <c r="C88" s="64"/>
      <c r="D88" s="148"/>
      <c r="E88" s="148"/>
      <c r="F88" s="76" t="e">
        <f t="shared" si="2"/>
        <v>#DIV/0!</v>
      </c>
      <c r="G88" s="76" t="e">
        <f t="shared" si="3"/>
        <v>#DIV/0!</v>
      </c>
    </row>
    <row r="89" spans="1:7">
      <c r="A89" s="186">
        <v>20109</v>
      </c>
      <c r="B89" s="250" t="s">
        <v>117</v>
      </c>
      <c r="C89" s="83">
        <f>SUM(C90:C101)</f>
        <v>0</v>
      </c>
      <c r="D89" s="174">
        <f>SUM(D90:D101)</f>
        <v>0</v>
      </c>
      <c r="E89" s="174">
        <f>SUM(E90:E101)</f>
        <v>0</v>
      </c>
      <c r="F89" s="82" t="e">
        <f t="shared" si="2"/>
        <v>#DIV/0!</v>
      </c>
      <c r="G89" s="82" t="e">
        <f t="shared" si="3"/>
        <v>#DIV/0!</v>
      </c>
    </row>
    <row r="90" spans="1:7">
      <c r="A90" s="60">
        <v>2010901</v>
      </c>
      <c r="B90" s="251" t="s">
        <v>66</v>
      </c>
      <c r="C90" s="64"/>
      <c r="D90" s="148"/>
      <c r="E90" s="148"/>
      <c r="F90" s="76" t="e">
        <f t="shared" si="2"/>
        <v>#DIV/0!</v>
      </c>
      <c r="G90" s="76" t="e">
        <f t="shared" si="3"/>
        <v>#DIV/0!</v>
      </c>
    </row>
    <row r="91" spans="1:7">
      <c r="A91" s="60">
        <v>2010902</v>
      </c>
      <c r="B91" s="254" t="s">
        <v>67</v>
      </c>
      <c r="C91" s="64"/>
      <c r="D91" s="148"/>
      <c r="E91" s="148"/>
      <c r="F91" s="76" t="e">
        <f t="shared" si="2"/>
        <v>#DIV/0!</v>
      </c>
      <c r="G91" s="76" t="e">
        <f t="shared" si="3"/>
        <v>#DIV/0!</v>
      </c>
    </row>
    <row r="92" spans="1:7">
      <c r="A92" s="60">
        <v>2010903</v>
      </c>
      <c r="B92" s="254" t="s">
        <v>68</v>
      </c>
      <c r="C92" s="64"/>
      <c r="D92" s="148"/>
      <c r="E92" s="148"/>
      <c r="F92" s="76" t="e">
        <f t="shared" si="2"/>
        <v>#DIV/0!</v>
      </c>
      <c r="G92" s="76" t="e">
        <f t="shared" si="3"/>
        <v>#DIV/0!</v>
      </c>
    </row>
    <row r="93" spans="1:7">
      <c r="A93" s="60">
        <v>2010905</v>
      </c>
      <c r="B93" s="251" t="s">
        <v>118</v>
      </c>
      <c r="C93" s="64"/>
      <c r="D93" s="148"/>
      <c r="E93" s="148"/>
      <c r="F93" s="76" t="e">
        <f t="shared" si="2"/>
        <v>#DIV/0!</v>
      </c>
      <c r="G93" s="76" t="e">
        <f t="shared" si="3"/>
        <v>#DIV/0!</v>
      </c>
    </row>
    <row r="94" spans="1:7">
      <c r="A94" s="60">
        <v>2010907</v>
      </c>
      <c r="B94" s="251" t="s">
        <v>119</v>
      </c>
      <c r="C94" s="64"/>
      <c r="D94" s="148"/>
      <c r="E94" s="148"/>
      <c r="F94" s="76" t="e">
        <f t="shared" si="2"/>
        <v>#DIV/0!</v>
      </c>
      <c r="G94" s="76" t="e">
        <f t="shared" si="3"/>
        <v>#DIV/0!</v>
      </c>
    </row>
    <row r="95" spans="1:7">
      <c r="A95" s="60">
        <v>2010908</v>
      </c>
      <c r="B95" s="251" t="s">
        <v>107</v>
      </c>
      <c r="C95" s="64"/>
      <c r="D95" s="148"/>
      <c r="E95" s="148"/>
      <c r="F95" s="76" t="e">
        <f t="shared" si="2"/>
        <v>#DIV/0!</v>
      </c>
      <c r="G95" s="76" t="e">
        <f t="shared" si="3"/>
        <v>#DIV/0!</v>
      </c>
    </row>
    <row r="96" spans="1:7">
      <c r="A96" s="60">
        <v>2010909</v>
      </c>
      <c r="B96" s="251" t="s">
        <v>120</v>
      </c>
      <c r="C96" s="64"/>
      <c r="D96" s="148"/>
      <c r="E96" s="148"/>
      <c r="F96" s="76" t="e">
        <f t="shared" si="2"/>
        <v>#DIV/0!</v>
      </c>
      <c r="G96" s="76" t="e">
        <f t="shared" si="3"/>
        <v>#DIV/0!</v>
      </c>
    </row>
    <row r="97" spans="1:7">
      <c r="A97" s="60">
        <v>2010910</v>
      </c>
      <c r="B97" s="251" t="s">
        <v>121</v>
      </c>
      <c r="C97" s="64"/>
      <c r="D97" s="148"/>
      <c r="E97" s="148"/>
      <c r="F97" s="76" t="e">
        <f t="shared" si="2"/>
        <v>#DIV/0!</v>
      </c>
      <c r="G97" s="76" t="e">
        <f t="shared" si="3"/>
        <v>#DIV/0!</v>
      </c>
    </row>
    <row r="98" spans="1:7">
      <c r="A98" s="60">
        <v>2010911</v>
      </c>
      <c r="B98" s="251" t="s">
        <v>122</v>
      </c>
      <c r="C98" s="64"/>
      <c r="D98" s="148"/>
      <c r="E98" s="148"/>
      <c r="F98" s="76" t="e">
        <f t="shared" si="2"/>
        <v>#DIV/0!</v>
      </c>
      <c r="G98" s="76" t="e">
        <f t="shared" si="3"/>
        <v>#DIV/0!</v>
      </c>
    </row>
    <row r="99" spans="1:7">
      <c r="A99" s="60">
        <v>2010912</v>
      </c>
      <c r="B99" s="251" t="s">
        <v>123</v>
      </c>
      <c r="C99" s="64"/>
      <c r="D99" s="148"/>
      <c r="E99" s="148"/>
      <c r="F99" s="76" t="e">
        <f t="shared" si="2"/>
        <v>#DIV/0!</v>
      </c>
      <c r="G99" s="76" t="e">
        <f t="shared" si="3"/>
        <v>#DIV/0!</v>
      </c>
    </row>
    <row r="100" spans="1:7">
      <c r="A100" s="60">
        <v>2010950</v>
      </c>
      <c r="B100" s="254" t="s">
        <v>75</v>
      </c>
      <c r="C100" s="64"/>
      <c r="D100" s="148"/>
      <c r="E100" s="148"/>
      <c r="F100" s="76" t="e">
        <f t="shared" si="2"/>
        <v>#DIV/0!</v>
      </c>
      <c r="G100" s="76" t="e">
        <f t="shared" si="3"/>
        <v>#DIV/0!</v>
      </c>
    </row>
    <row r="101" spans="1:7">
      <c r="A101" s="60">
        <v>2010999</v>
      </c>
      <c r="B101" s="254" t="s">
        <v>124</v>
      </c>
      <c r="C101" s="64"/>
      <c r="D101" s="148"/>
      <c r="E101" s="148"/>
      <c r="F101" s="76" t="e">
        <f t="shared" si="2"/>
        <v>#DIV/0!</v>
      </c>
      <c r="G101" s="76" t="e">
        <f t="shared" si="3"/>
        <v>#DIV/0!</v>
      </c>
    </row>
    <row r="102" spans="1:7">
      <c r="A102" s="186">
        <v>20111</v>
      </c>
      <c r="B102" s="261" t="s">
        <v>125</v>
      </c>
      <c r="C102" s="83">
        <f>SUM(C103:C110)</f>
        <v>10</v>
      </c>
      <c r="D102" s="174">
        <f>SUM(D103:D110)</f>
        <v>4</v>
      </c>
      <c r="E102" s="174">
        <f>SUM(E103:E110)</f>
        <v>9.5</v>
      </c>
      <c r="F102" s="82">
        <f t="shared" si="2"/>
        <v>0.95</v>
      </c>
      <c r="G102" s="82">
        <f t="shared" si="3"/>
        <v>2.375</v>
      </c>
    </row>
    <row r="103" spans="1:7">
      <c r="A103" s="60">
        <v>2011101</v>
      </c>
      <c r="B103" s="251" t="s">
        <v>66</v>
      </c>
      <c r="C103" s="64"/>
      <c r="D103" s="148"/>
      <c r="E103" s="148"/>
      <c r="F103" s="76" t="e">
        <f t="shared" si="2"/>
        <v>#DIV/0!</v>
      </c>
      <c r="G103" s="76" t="e">
        <f t="shared" si="3"/>
        <v>#DIV/0!</v>
      </c>
    </row>
    <row r="104" ht="14.25" spans="1:7">
      <c r="A104" s="60">
        <v>2011102</v>
      </c>
      <c r="B104" s="251" t="s">
        <v>67</v>
      </c>
      <c r="C104" s="252">
        <v>10</v>
      </c>
      <c r="D104" s="148">
        <v>4</v>
      </c>
      <c r="E104" s="253">
        <v>9.5</v>
      </c>
      <c r="F104" s="76">
        <f t="shared" si="2"/>
        <v>0.95</v>
      </c>
      <c r="G104" s="76">
        <f t="shared" si="3"/>
        <v>2.375</v>
      </c>
    </row>
    <row r="105" spans="1:7">
      <c r="A105" s="60">
        <v>2011103</v>
      </c>
      <c r="B105" s="251" t="s">
        <v>68</v>
      </c>
      <c r="C105" s="64"/>
      <c r="D105" s="148"/>
      <c r="E105" s="148"/>
      <c r="F105" s="76" t="e">
        <f t="shared" si="2"/>
        <v>#DIV/0!</v>
      </c>
      <c r="G105" s="76" t="e">
        <f t="shared" si="3"/>
        <v>#DIV/0!</v>
      </c>
    </row>
    <row r="106" spans="1:7">
      <c r="A106" s="60">
        <v>2011104</v>
      </c>
      <c r="B106" s="254" t="s">
        <v>126</v>
      </c>
      <c r="C106" s="64"/>
      <c r="D106" s="148"/>
      <c r="E106" s="148"/>
      <c r="F106" s="76" t="e">
        <f t="shared" si="2"/>
        <v>#DIV/0!</v>
      </c>
      <c r="G106" s="76" t="e">
        <f t="shared" si="3"/>
        <v>#DIV/0!</v>
      </c>
    </row>
    <row r="107" spans="1:7">
      <c r="A107" s="60">
        <v>2011105</v>
      </c>
      <c r="B107" s="254" t="s">
        <v>127</v>
      </c>
      <c r="C107" s="64"/>
      <c r="D107" s="148"/>
      <c r="E107" s="148"/>
      <c r="F107" s="76" t="e">
        <f t="shared" si="2"/>
        <v>#DIV/0!</v>
      </c>
      <c r="G107" s="76" t="e">
        <f t="shared" si="3"/>
        <v>#DIV/0!</v>
      </c>
    </row>
    <row r="108" spans="1:7">
      <c r="A108" s="60">
        <v>2011106</v>
      </c>
      <c r="B108" s="254" t="s">
        <v>128</v>
      </c>
      <c r="C108" s="64"/>
      <c r="D108" s="148"/>
      <c r="E108" s="148"/>
      <c r="F108" s="76" t="e">
        <f t="shared" si="2"/>
        <v>#DIV/0!</v>
      </c>
      <c r="G108" s="76" t="e">
        <f t="shared" si="3"/>
        <v>#DIV/0!</v>
      </c>
    </row>
    <row r="109" spans="1:7">
      <c r="A109" s="60">
        <v>2011150</v>
      </c>
      <c r="B109" s="251" t="s">
        <v>75</v>
      </c>
      <c r="C109" s="64"/>
      <c r="D109" s="148"/>
      <c r="E109" s="148"/>
      <c r="F109" s="76" t="e">
        <f t="shared" si="2"/>
        <v>#DIV/0!</v>
      </c>
      <c r="G109" s="76" t="e">
        <f t="shared" si="3"/>
        <v>#DIV/0!</v>
      </c>
    </row>
    <row r="110" spans="1:7">
      <c r="A110" s="60">
        <v>2011199</v>
      </c>
      <c r="B110" s="251" t="s">
        <v>129</v>
      </c>
      <c r="C110" s="64"/>
      <c r="D110" s="148"/>
      <c r="E110" s="148"/>
      <c r="F110" s="76" t="e">
        <f t="shared" si="2"/>
        <v>#DIV/0!</v>
      </c>
      <c r="G110" s="76" t="e">
        <f t="shared" si="3"/>
        <v>#DIV/0!</v>
      </c>
    </row>
    <row r="111" spans="1:7">
      <c r="A111" s="186">
        <v>20113</v>
      </c>
      <c r="B111" s="262" t="s">
        <v>130</v>
      </c>
      <c r="C111" s="83">
        <f>SUM(C112:C121)</f>
        <v>170</v>
      </c>
      <c r="D111" s="174">
        <f>SUM(D112:D121)</f>
        <v>129</v>
      </c>
      <c r="E111" s="174">
        <f>SUM(E112:E121)</f>
        <v>221.7263</v>
      </c>
      <c r="F111" s="82">
        <f t="shared" si="2"/>
        <v>1.30427235294118</v>
      </c>
      <c r="G111" s="82">
        <f t="shared" si="3"/>
        <v>1.71880852713178</v>
      </c>
    </row>
    <row r="112" spans="1:7">
      <c r="A112" s="60">
        <v>2011301</v>
      </c>
      <c r="B112" s="251" t="s">
        <v>66</v>
      </c>
      <c r="C112" s="64"/>
      <c r="D112" s="148"/>
      <c r="E112" s="148"/>
      <c r="F112" s="76" t="e">
        <f t="shared" si="2"/>
        <v>#DIV/0!</v>
      </c>
      <c r="G112" s="76" t="e">
        <f t="shared" si="3"/>
        <v>#DIV/0!</v>
      </c>
    </row>
    <row r="113" ht="14.25" spans="1:7">
      <c r="A113" s="60">
        <v>2011302</v>
      </c>
      <c r="B113" s="251" t="s">
        <v>67</v>
      </c>
      <c r="C113" s="252">
        <v>24</v>
      </c>
      <c r="D113" s="148">
        <v>23</v>
      </c>
      <c r="E113" s="253">
        <v>25.2263</v>
      </c>
      <c r="F113" s="76">
        <f t="shared" si="2"/>
        <v>1.05109583333333</v>
      </c>
      <c r="G113" s="76">
        <f t="shared" si="3"/>
        <v>1.09679565217391</v>
      </c>
    </row>
    <row r="114" ht="14.25" spans="1:7">
      <c r="A114" s="60">
        <v>2011303</v>
      </c>
      <c r="B114" s="251" t="s">
        <v>68</v>
      </c>
      <c r="C114" s="252"/>
      <c r="D114" s="148"/>
      <c r="E114" s="253"/>
      <c r="F114" s="76" t="e">
        <f t="shared" si="2"/>
        <v>#DIV/0!</v>
      </c>
      <c r="G114" s="76" t="e">
        <f t="shared" si="3"/>
        <v>#DIV/0!</v>
      </c>
    </row>
    <row r="115" ht="14.25" spans="1:7">
      <c r="A115" s="60">
        <v>2011304</v>
      </c>
      <c r="B115" s="254" t="s">
        <v>131</v>
      </c>
      <c r="C115" s="252"/>
      <c r="D115" s="148"/>
      <c r="E115" s="253"/>
      <c r="F115" s="76" t="e">
        <f t="shared" si="2"/>
        <v>#DIV/0!</v>
      </c>
      <c r="G115" s="76" t="e">
        <f t="shared" si="3"/>
        <v>#DIV/0!</v>
      </c>
    </row>
    <row r="116" ht="14.25" spans="1:7">
      <c r="A116" s="60">
        <v>2011305</v>
      </c>
      <c r="B116" s="254" t="s">
        <v>132</v>
      </c>
      <c r="C116" s="252"/>
      <c r="D116" s="148"/>
      <c r="E116" s="253"/>
      <c r="F116" s="76" t="e">
        <f t="shared" si="2"/>
        <v>#DIV/0!</v>
      </c>
      <c r="G116" s="76" t="e">
        <f t="shared" si="3"/>
        <v>#DIV/0!</v>
      </c>
    </row>
    <row r="117" ht="14.25" spans="1:7">
      <c r="A117" s="60">
        <v>2011306</v>
      </c>
      <c r="B117" s="254" t="s">
        <v>133</v>
      </c>
      <c r="C117" s="252"/>
      <c r="D117" s="148"/>
      <c r="E117" s="253"/>
      <c r="F117" s="76" t="e">
        <f t="shared" si="2"/>
        <v>#DIV/0!</v>
      </c>
      <c r="G117" s="76" t="e">
        <f t="shared" si="3"/>
        <v>#DIV/0!</v>
      </c>
    </row>
    <row r="118" ht="14.25" spans="1:7">
      <c r="A118" s="60">
        <v>2011307</v>
      </c>
      <c r="B118" s="251" t="s">
        <v>134</v>
      </c>
      <c r="C118" s="252"/>
      <c r="D118" s="148"/>
      <c r="E118" s="253"/>
      <c r="F118" s="76" t="e">
        <f t="shared" si="2"/>
        <v>#DIV/0!</v>
      </c>
      <c r="G118" s="76" t="e">
        <f t="shared" si="3"/>
        <v>#DIV/0!</v>
      </c>
    </row>
    <row r="119" ht="14.25" spans="1:7">
      <c r="A119" s="60">
        <v>2011308</v>
      </c>
      <c r="B119" s="251" t="s">
        <v>135</v>
      </c>
      <c r="C119" s="252">
        <v>146</v>
      </c>
      <c r="D119" s="148">
        <v>106</v>
      </c>
      <c r="E119" s="253">
        <v>196.5</v>
      </c>
      <c r="F119" s="76">
        <f t="shared" si="2"/>
        <v>1.3458904109589</v>
      </c>
      <c r="G119" s="76">
        <f t="shared" si="3"/>
        <v>1.85377358490566</v>
      </c>
    </row>
    <row r="120" spans="1:7">
      <c r="A120" s="60">
        <v>2011350</v>
      </c>
      <c r="B120" s="251" t="s">
        <v>75</v>
      </c>
      <c r="C120" s="64"/>
      <c r="D120" s="148"/>
      <c r="E120" s="148"/>
      <c r="F120" s="76" t="e">
        <f t="shared" si="2"/>
        <v>#DIV/0!</v>
      </c>
      <c r="G120" s="76" t="e">
        <f t="shared" si="3"/>
        <v>#DIV/0!</v>
      </c>
    </row>
    <row r="121" spans="1:7">
      <c r="A121" s="60">
        <v>2011399</v>
      </c>
      <c r="B121" s="254" t="s">
        <v>136</v>
      </c>
      <c r="C121" s="64"/>
      <c r="D121" s="148"/>
      <c r="E121" s="148"/>
      <c r="F121" s="76" t="e">
        <f t="shared" si="2"/>
        <v>#DIV/0!</v>
      </c>
      <c r="G121" s="76" t="e">
        <f t="shared" si="3"/>
        <v>#DIV/0!</v>
      </c>
    </row>
    <row r="122" spans="1:7">
      <c r="A122" s="186">
        <v>20114</v>
      </c>
      <c r="B122" s="258" t="s">
        <v>137</v>
      </c>
      <c r="C122" s="83">
        <f>SUM(C123:C133)</f>
        <v>0</v>
      </c>
      <c r="D122" s="174">
        <f>SUM(D123:D133)</f>
        <v>0</v>
      </c>
      <c r="E122" s="174">
        <f>SUM(E123:E133)</f>
        <v>0</v>
      </c>
      <c r="F122" s="82" t="e">
        <f t="shared" si="2"/>
        <v>#DIV/0!</v>
      </c>
      <c r="G122" s="82" t="e">
        <f t="shared" si="3"/>
        <v>#DIV/0!</v>
      </c>
    </row>
    <row r="123" spans="1:7">
      <c r="A123" s="60">
        <v>2011401</v>
      </c>
      <c r="B123" s="254" t="s">
        <v>66</v>
      </c>
      <c r="C123" s="64"/>
      <c r="D123" s="148"/>
      <c r="E123" s="148"/>
      <c r="F123" s="76" t="e">
        <f t="shared" si="2"/>
        <v>#DIV/0!</v>
      </c>
      <c r="G123" s="76" t="e">
        <f t="shared" si="3"/>
        <v>#DIV/0!</v>
      </c>
    </row>
    <row r="124" spans="1:7">
      <c r="A124" s="60">
        <v>2011402</v>
      </c>
      <c r="B124" s="255" t="s">
        <v>67</v>
      </c>
      <c r="C124" s="64"/>
      <c r="D124" s="148"/>
      <c r="E124" s="148"/>
      <c r="F124" s="76" t="e">
        <f t="shared" si="2"/>
        <v>#DIV/0!</v>
      </c>
      <c r="G124" s="76" t="e">
        <f t="shared" si="3"/>
        <v>#DIV/0!</v>
      </c>
    </row>
    <row r="125" spans="1:7">
      <c r="A125" s="60">
        <v>2011403</v>
      </c>
      <c r="B125" s="251" t="s">
        <v>68</v>
      </c>
      <c r="C125" s="64"/>
      <c r="D125" s="148"/>
      <c r="E125" s="148"/>
      <c r="F125" s="76" t="e">
        <f t="shared" si="2"/>
        <v>#DIV/0!</v>
      </c>
      <c r="G125" s="76" t="e">
        <f t="shared" si="3"/>
        <v>#DIV/0!</v>
      </c>
    </row>
    <row r="126" spans="1:7">
      <c r="A126" s="60">
        <v>2011404</v>
      </c>
      <c r="B126" s="251" t="s">
        <v>138</v>
      </c>
      <c r="C126" s="64"/>
      <c r="D126" s="148"/>
      <c r="E126" s="148"/>
      <c r="F126" s="76" t="e">
        <f t="shared" si="2"/>
        <v>#DIV/0!</v>
      </c>
      <c r="G126" s="76" t="e">
        <f t="shared" si="3"/>
        <v>#DIV/0!</v>
      </c>
    </row>
    <row r="127" spans="1:7">
      <c r="A127" s="60">
        <v>2011405</v>
      </c>
      <c r="B127" s="251" t="s">
        <v>139</v>
      </c>
      <c r="C127" s="64"/>
      <c r="D127" s="148"/>
      <c r="E127" s="148"/>
      <c r="F127" s="76" t="e">
        <f t="shared" si="2"/>
        <v>#DIV/0!</v>
      </c>
      <c r="G127" s="76" t="e">
        <f t="shared" si="3"/>
        <v>#DIV/0!</v>
      </c>
    </row>
    <row r="128" spans="1:7">
      <c r="A128" s="60">
        <v>2011408</v>
      </c>
      <c r="B128" s="254" t="s">
        <v>140</v>
      </c>
      <c r="C128" s="64"/>
      <c r="D128" s="148"/>
      <c r="E128" s="148"/>
      <c r="F128" s="76" t="e">
        <f t="shared" si="2"/>
        <v>#DIV/0!</v>
      </c>
      <c r="G128" s="76" t="e">
        <f t="shared" si="3"/>
        <v>#DIV/0!</v>
      </c>
    </row>
    <row r="129" spans="1:7">
      <c r="A129" s="60">
        <v>2011409</v>
      </c>
      <c r="B129" s="251" t="s">
        <v>141</v>
      </c>
      <c r="C129" s="64"/>
      <c r="D129" s="148"/>
      <c r="E129" s="148"/>
      <c r="F129" s="76" t="e">
        <f t="shared" si="2"/>
        <v>#DIV/0!</v>
      </c>
      <c r="G129" s="76" t="e">
        <f t="shared" si="3"/>
        <v>#DIV/0!</v>
      </c>
    </row>
    <row r="130" spans="1:7">
      <c r="A130" s="60">
        <v>2011410</v>
      </c>
      <c r="B130" s="251" t="s">
        <v>142</v>
      </c>
      <c r="C130" s="64"/>
      <c r="D130" s="148"/>
      <c r="E130" s="148"/>
      <c r="F130" s="76" t="e">
        <f t="shared" si="2"/>
        <v>#DIV/0!</v>
      </c>
      <c r="G130" s="76" t="e">
        <f t="shared" si="3"/>
        <v>#DIV/0!</v>
      </c>
    </row>
    <row r="131" spans="1:7">
      <c r="A131" s="60">
        <v>2011411</v>
      </c>
      <c r="B131" s="251" t="s">
        <v>143</v>
      </c>
      <c r="C131" s="64"/>
      <c r="D131" s="148"/>
      <c r="E131" s="148"/>
      <c r="F131" s="76" t="e">
        <f t="shared" si="2"/>
        <v>#DIV/0!</v>
      </c>
      <c r="G131" s="76" t="e">
        <f t="shared" si="3"/>
        <v>#DIV/0!</v>
      </c>
    </row>
    <row r="132" spans="1:7">
      <c r="A132" s="60">
        <v>2011450</v>
      </c>
      <c r="B132" s="251" t="s">
        <v>75</v>
      </c>
      <c r="C132" s="64"/>
      <c r="D132" s="148"/>
      <c r="E132" s="148"/>
      <c r="F132" s="76" t="e">
        <f t="shared" si="2"/>
        <v>#DIV/0!</v>
      </c>
      <c r="G132" s="76" t="e">
        <f t="shared" si="3"/>
        <v>#DIV/0!</v>
      </c>
    </row>
    <row r="133" spans="1:7">
      <c r="A133" s="60">
        <v>2011499</v>
      </c>
      <c r="B133" s="251" t="s">
        <v>144</v>
      </c>
      <c r="C133" s="64"/>
      <c r="D133" s="148"/>
      <c r="E133" s="148"/>
      <c r="F133" s="76" t="e">
        <f t="shared" si="2"/>
        <v>#DIV/0!</v>
      </c>
      <c r="G133" s="76" t="e">
        <f t="shared" si="3"/>
        <v>#DIV/0!</v>
      </c>
    </row>
    <row r="134" spans="1:7">
      <c r="A134" s="186">
        <v>20123</v>
      </c>
      <c r="B134" s="250" t="s">
        <v>145</v>
      </c>
      <c r="C134" s="83">
        <f>SUM(C135:C140)</f>
        <v>0</v>
      </c>
      <c r="D134" s="174">
        <f>SUM(D135:D140)</f>
        <v>0</v>
      </c>
      <c r="E134" s="174">
        <f>SUM(E135:E140)</f>
        <v>0</v>
      </c>
      <c r="F134" s="82" t="e">
        <f t="shared" si="2"/>
        <v>#DIV/0!</v>
      </c>
      <c r="G134" s="82" t="e">
        <f t="shared" si="3"/>
        <v>#DIV/0!</v>
      </c>
    </row>
    <row r="135" spans="1:7">
      <c r="A135" s="60">
        <v>2012301</v>
      </c>
      <c r="B135" s="251" t="s">
        <v>66</v>
      </c>
      <c r="C135" s="64"/>
      <c r="D135" s="148"/>
      <c r="E135" s="148"/>
      <c r="F135" s="76" t="e">
        <f t="shared" ref="F135:F198" si="4">(E135/C135)</f>
        <v>#DIV/0!</v>
      </c>
      <c r="G135" s="76" t="e">
        <f t="shared" ref="G135:G198" si="5">E135/D135</f>
        <v>#DIV/0!</v>
      </c>
    </row>
    <row r="136" spans="1:7">
      <c r="A136" s="60">
        <v>2012302</v>
      </c>
      <c r="B136" s="251" t="s">
        <v>67</v>
      </c>
      <c r="C136" s="64"/>
      <c r="D136" s="148"/>
      <c r="E136" s="148"/>
      <c r="F136" s="76" t="e">
        <f t="shared" si="4"/>
        <v>#DIV/0!</v>
      </c>
      <c r="G136" s="76" t="e">
        <f t="shared" si="5"/>
        <v>#DIV/0!</v>
      </c>
    </row>
    <row r="137" spans="1:7">
      <c r="A137" s="60">
        <v>2012303</v>
      </c>
      <c r="B137" s="254" t="s">
        <v>68</v>
      </c>
      <c r="C137" s="64"/>
      <c r="D137" s="148"/>
      <c r="E137" s="148"/>
      <c r="F137" s="76" t="e">
        <f t="shared" si="4"/>
        <v>#DIV/0!</v>
      </c>
      <c r="G137" s="76" t="e">
        <f t="shared" si="5"/>
        <v>#DIV/0!</v>
      </c>
    </row>
    <row r="138" spans="1:7">
      <c r="A138" s="60">
        <v>2012304</v>
      </c>
      <c r="B138" s="254" t="s">
        <v>146</v>
      </c>
      <c r="C138" s="64"/>
      <c r="D138" s="148"/>
      <c r="E138" s="148"/>
      <c r="F138" s="76" t="e">
        <f t="shared" si="4"/>
        <v>#DIV/0!</v>
      </c>
      <c r="G138" s="76" t="e">
        <f t="shared" si="5"/>
        <v>#DIV/0!</v>
      </c>
    </row>
    <row r="139" spans="1:7">
      <c r="A139" s="60">
        <v>2012350</v>
      </c>
      <c r="B139" s="254" t="s">
        <v>75</v>
      </c>
      <c r="C139" s="64"/>
      <c r="D139" s="148"/>
      <c r="E139" s="148"/>
      <c r="F139" s="76" t="e">
        <f t="shared" si="4"/>
        <v>#DIV/0!</v>
      </c>
      <c r="G139" s="76" t="e">
        <f t="shared" si="5"/>
        <v>#DIV/0!</v>
      </c>
    </row>
    <row r="140" spans="1:7">
      <c r="A140" s="60">
        <v>2012399</v>
      </c>
      <c r="B140" s="255" t="s">
        <v>147</v>
      </c>
      <c r="C140" s="64"/>
      <c r="D140" s="148"/>
      <c r="E140" s="148"/>
      <c r="F140" s="76" t="e">
        <f t="shared" si="4"/>
        <v>#DIV/0!</v>
      </c>
      <c r="G140" s="76" t="e">
        <f t="shared" si="5"/>
        <v>#DIV/0!</v>
      </c>
    </row>
    <row r="141" spans="1:7">
      <c r="A141" s="186">
        <v>20125</v>
      </c>
      <c r="B141" s="250" t="s">
        <v>148</v>
      </c>
      <c r="C141" s="83">
        <f>SUM(C142:C148)</f>
        <v>0</v>
      </c>
      <c r="D141" s="174">
        <f>SUM(D142:D148)</f>
        <v>0</v>
      </c>
      <c r="E141" s="174">
        <f>SUM(E142:E148)</f>
        <v>0</v>
      </c>
      <c r="F141" s="82" t="e">
        <f t="shared" si="4"/>
        <v>#DIV/0!</v>
      </c>
      <c r="G141" s="82" t="e">
        <f t="shared" si="5"/>
        <v>#DIV/0!</v>
      </c>
    </row>
    <row r="142" spans="1:7">
      <c r="A142" s="60">
        <v>2012501</v>
      </c>
      <c r="B142" s="251" t="s">
        <v>66</v>
      </c>
      <c r="C142" s="64"/>
      <c r="D142" s="148"/>
      <c r="E142" s="148"/>
      <c r="F142" s="76" t="e">
        <f t="shared" si="4"/>
        <v>#DIV/0!</v>
      </c>
      <c r="G142" s="76" t="e">
        <f t="shared" si="5"/>
        <v>#DIV/0!</v>
      </c>
    </row>
    <row r="143" spans="1:7">
      <c r="A143" s="60">
        <v>2012502</v>
      </c>
      <c r="B143" s="254" t="s">
        <v>67</v>
      </c>
      <c r="C143" s="64"/>
      <c r="D143" s="148"/>
      <c r="E143" s="148"/>
      <c r="F143" s="76" t="e">
        <f t="shared" si="4"/>
        <v>#DIV/0!</v>
      </c>
      <c r="G143" s="76" t="e">
        <f t="shared" si="5"/>
        <v>#DIV/0!</v>
      </c>
    </row>
    <row r="144" spans="1:7">
      <c r="A144" s="60">
        <v>2012503</v>
      </c>
      <c r="B144" s="254" t="s">
        <v>68</v>
      </c>
      <c r="C144" s="64"/>
      <c r="D144" s="148"/>
      <c r="E144" s="148"/>
      <c r="F144" s="76" t="e">
        <f t="shared" si="4"/>
        <v>#DIV/0!</v>
      </c>
      <c r="G144" s="76" t="e">
        <f t="shared" si="5"/>
        <v>#DIV/0!</v>
      </c>
    </row>
    <row r="145" spans="1:7">
      <c r="A145" s="60">
        <v>2012504</v>
      </c>
      <c r="B145" s="254" t="s">
        <v>149</v>
      </c>
      <c r="C145" s="64"/>
      <c r="D145" s="148"/>
      <c r="E145" s="148"/>
      <c r="F145" s="76" t="e">
        <f t="shared" si="4"/>
        <v>#DIV/0!</v>
      </c>
      <c r="G145" s="76" t="e">
        <f t="shared" si="5"/>
        <v>#DIV/0!</v>
      </c>
    </row>
    <row r="146" spans="1:7">
      <c r="A146" s="60">
        <v>2012505</v>
      </c>
      <c r="B146" s="255" t="s">
        <v>150</v>
      </c>
      <c r="C146" s="64"/>
      <c r="D146" s="148"/>
      <c r="E146" s="148"/>
      <c r="F146" s="76" t="e">
        <f t="shared" si="4"/>
        <v>#DIV/0!</v>
      </c>
      <c r="G146" s="76" t="e">
        <f t="shared" si="5"/>
        <v>#DIV/0!</v>
      </c>
    </row>
    <row r="147" spans="1:7">
      <c r="A147" s="60">
        <v>2012550</v>
      </c>
      <c r="B147" s="251" t="s">
        <v>75</v>
      </c>
      <c r="C147" s="64"/>
      <c r="D147" s="148"/>
      <c r="E147" s="148"/>
      <c r="F147" s="76" t="e">
        <f t="shared" si="4"/>
        <v>#DIV/0!</v>
      </c>
      <c r="G147" s="76" t="e">
        <f t="shared" si="5"/>
        <v>#DIV/0!</v>
      </c>
    </row>
    <row r="148" spans="1:7">
      <c r="A148" s="60">
        <v>2012599</v>
      </c>
      <c r="B148" s="251" t="s">
        <v>151</v>
      </c>
      <c r="C148" s="64"/>
      <c r="D148" s="148"/>
      <c r="E148" s="148"/>
      <c r="F148" s="76" t="e">
        <f t="shared" si="4"/>
        <v>#DIV/0!</v>
      </c>
      <c r="G148" s="76" t="e">
        <f t="shared" si="5"/>
        <v>#DIV/0!</v>
      </c>
    </row>
    <row r="149" spans="1:7">
      <c r="A149" s="186">
        <v>20126</v>
      </c>
      <c r="B149" s="258" t="s">
        <v>152</v>
      </c>
      <c r="C149" s="83">
        <f>SUM(C150:C154)</f>
        <v>5</v>
      </c>
      <c r="D149" s="174">
        <f>SUM(D150:D154)</f>
        <v>5</v>
      </c>
      <c r="E149" s="174">
        <f>SUM(E150:E154)</f>
        <v>5</v>
      </c>
      <c r="F149" s="82">
        <f t="shared" si="4"/>
        <v>1</v>
      </c>
      <c r="G149" s="82">
        <f t="shared" si="5"/>
        <v>1</v>
      </c>
    </row>
    <row r="150" spans="1:7">
      <c r="A150" s="60">
        <v>2012601</v>
      </c>
      <c r="B150" s="254" t="s">
        <v>66</v>
      </c>
      <c r="C150" s="64"/>
      <c r="D150" s="148"/>
      <c r="E150" s="148"/>
      <c r="F150" s="76" t="e">
        <f t="shared" si="4"/>
        <v>#DIV/0!</v>
      </c>
      <c r="G150" s="76" t="e">
        <f t="shared" si="5"/>
        <v>#DIV/0!</v>
      </c>
    </row>
    <row r="151" ht="14.25" spans="1:7">
      <c r="A151" s="60">
        <v>2012602</v>
      </c>
      <c r="B151" s="254" t="s">
        <v>67</v>
      </c>
      <c r="C151" s="252">
        <v>5</v>
      </c>
      <c r="D151" s="148">
        <v>5</v>
      </c>
      <c r="E151" s="253">
        <v>5</v>
      </c>
      <c r="F151" s="76">
        <f t="shared" si="4"/>
        <v>1</v>
      </c>
      <c r="G151" s="76">
        <f t="shared" si="5"/>
        <v>1</v>
      </c>
    </row>
    <row r="152" spans="1:7">
      <c r="A152" s="60">
        <v>2012603</v>
      </c>
      <c r="B152" s="251" t="s">
        <v>68</v>
      </c>
      <c r="C152" s="64"/>
      <c r="D152" s="148"/>
      <c r="E152" s="148"/>
      <c r="F152" s="76" t="e">
        <f t="shared" si="4"/>
        <v>#DIV/0!</v>
      </c>
      <c r="G152" s="76" t="e">
        <f t="shared" si="5"/>
        <v>#DIV/0!</v>
      </c>
    </row>
    <row r="153" spans="1:7">
      <c r="A153" s="60">
        <v>2012604</v>
      </c>
      <c r="B153" s="257" t="s">
        <v>153</v>
      </c>
      <c r="C153" s="64"/>
      <c r="D153" s="148"/>
      <c r="E153" s="148"/>
      <c r="F153" s="76" t="e">
        <f t="shared" si="4"/>
        <v>#DIV/0!</v>
      </c>
      <c r="G153" s="76" t="e">
        <f t="shared" si="5"/>
        <v>#DIV/0!</v>
      </c>
    </row>
    <row r="154" spans="1:7">
      <c r="A154" s="60">
        <v>2012699</v>
      </c>
      <c r="B154" s="251" t="s">
        <v>154</v>
      </c>
      <c r="C154" s="64"/>
      <c r="D154" s="148"/>
      <c r="E154" s="148"/>
      <c r="F154" s="76" t="e">
        <f t="shared" si="4"/>
        <v>#DIV/0!</v>
      </c>
      <c r="G154" s="76" t="e">
        <f t="shared" si="5"/>
        <v>#DIV/0!</v>
      </c>
    </row>
    <row r="155" spans="1:7">
      <c r="A155" s="186">
        <v>20128</v>
      </c>
      <c r="B155" s="258" t="s">
        <v>155</v>
      </c>
      <c r="C155" s="83">
        <f>SUM(C156:C161)</f>
        <v>0</v>
      </c>
      <c r="D155" s="174">
        <f>SUM(D156:D161)</f>
        <v>0</v>
      </c>
      <c r="E155" s="174">
        <f>SUM(E156:E161)</f>
        <v>0</v>
      </c>
      <c r="F155" s="82" t="e">
        <f t="shared" si="4"/>
        <v>#DIV/0!</v>
      </c>
      <c r="G155" s="82" t="e">
        <f t="shared" si="5"/>
        <v>#DIV/0!</v>
      </c>
    </row>
    <row r="156" spans="1:7">
      <c r="A156" s="60">
        <v>2012801</v>
      </c>
      <c r="B156" s="254" t="s">
        <v>66</v>
      </c>
      <c r="C156" s="64"/>
      <c r="D156" s="148"/>
      <c r="E156" s="148"/>
      <c r="F156" s="76" t="e">
        <f t="shared" si="4"/>
        <v>#DIV/0!</v>
      </c>
      <c r="G156" s="76" t="e">
        <f t="shared" si="5"/>
        <v>#DIV/0!</v>
      </c>
    </row>
    <row r="157" spans="1:7">
      <c r="A157" s="60">
        <v>2012802</v>
      </c>
      <c r="B157" s="254" t="s">
        <v>67</v>
      </c>
      <c r="C157" s="64"/>
      <c r="D157" s="148"/>
      <c r="E157" s="148"/>
      <c r="F157" s="76" t="e">
        <f t="shared" si="4"/>
        <v>#DIV/0!</v>
      </c>
      <c r="G157" s="76" t="e">
        <f t="shared" si="5"/>
        <v>#DIV/0!</v>
      </c>
    </row>
    <row r="158" spans="1:7">
      <c r="A158" s="60">
        <v>2012803</v>
      </c>
      <c r="B158" s="255" t="s">
        <v>68</v>
      </c>
      <c r="C158" s="64"/>
      <c r="D158" s="148"/>
      <c r="E158" s="148"/>
      <c r="F158" s="76" t="e">
        <f t="shared" si="4"/>
        <v>#DIV/0!</v>
      </c>
      <c r="G158" s="76" t="e">
        <f t="shared" si="5"/>
        <v>#DIV/0!</v>
      </c>
    </row>
    <row r="159" spans="1:7">
      <c r="A159" s="60">
        <v>2012804</v>
      </c>
      <c r="B159" s="251" t="s">
        <v>80</v>
      </c>
      <c r="C159" s="78"/>
      <c r="D159" s="263"/>
      <c r="E159" s="263"/>
      <c r="F159" s="76" t="e">
        <f t="shared" si="4"/>
        <v>#DIV/0!</v>
      </c>
      <c r="G159" s="76" t="e">
        <f t="shared" si="5"/>
        <v>#DIV/0!</v>
      </c>
    </row>
    <row r="160" spans="1:7">
      <c r="A160" s="60">
        <v>2012850</v>
      </c>
      <c r="B160" s="251" t="s">
        <v>75</v>
      </c>
      <c r="C160" s="64"/>
      <c r="D160" s="148"/>
      <c r="E160" s="148"/>
      <c r="F160" s="76" t="e">
        <f t="shared" si="4"/>
        <v>#DIV/0!</v>
      </c>
      <c r="G160" s="76" t="e">
        <f t="shared" si="5"/>
        <v>#DIV/0!</v>
      </c>
    </row>
    <row r="161" spans="1:7">
      <c r="A161" s="60">
        <v>2012899</v>
      </c>
      <c r="B161" s="251" t="s">
        <v>156</v>
      </c>
      <c r="C161" s="64"/>
      <c r="D161" s="148"/>
      <c r="E161" s="148"/>
      <c r="F161" s="76" t="e">
        <f t="shared" si="4"/>
        <v>#DIV/0!</v>
      </c>
      <c r="G161" s="76" t="e">
        <f t="shared" si="5"/>
        <v>#DIV/0!</v>
      </c>
    </row>
    <row r="162" spans="1:7">
      <c r="A162" s="186">
        <v>20129</v>
      </c>
      <c r="B162" s="258" t="s">
        <v>157</v>
      </c>
      <c r="C162" s="83">
        <f>SUM(C163:C168)</f>
        <v>125</v>
      </c>
      <c r="D162" s="174">
        <f>SUM(D163:D168)</f>
        <v>64</v>
      </c>
      <c r="E162" s="174">
        <f>SUM(E163:E168)</f>
        <v>144.82</v>
      </c>
      <c r="F162" s="82">
        <f t="shared" si="4"/>
        <v>1.15856</v>
      </c>
      <c r="G162" s="82">
        <f t="shared" si="5"/>
        <v>2.2628125</v>
      </c>
    </row>
    <row r="163" ht="14.25" spans="1:7">
      <c r="A163" s="60">
        <v>2012901</v>
      </c>
      <c r="B163" s="254" t="s">
        <v>66</v>
      </c>
      <c r="C163" s="252"/>
      <c r="D163" s="148"/>
      <c r="E163" s="253"/>
      <c r="F163" s="76" t="e">
        <f t="shared" si="4"/>
        <v>#DIV/0!</v>
      </c>
      <c r="G163" s="76" t="e">
        <f t="shared" si="5"/>
        <v>#DIV/0!</v>
      </c>
    </row>
    <row r="164" ht="14.25" spans="1:7">
      <c r="A164" s="60">
        <v>2012902</v>
      </c>
      <c r="B164" s="254" t="s">
        <v>67</v>
      </c>
      <c r="C164" s="252">
        <v>2</v>
      </c>
      <c r="D164" s="148">
        <v>2</v>
      </c>
      <c r="E164" s="253">
        <v>12</v>
      </c>
      <c r="F164" s="76">
        <f t="shared" si="4"/>
        <v>6</v>
      </c>
      <c r="G164" s="76">
        <f t="shared" si="5"/>
        <v>6</v>
      </c>
    </row>
    <row r="165" ht="14.25" spans="1:7">
      <c r="A165" s="60">
        <v>2012903</v>
      </c>
      <c r="B165" s="251" t="s">
        <v>68</v>
      </c>
      <c r="C165" s="252"/>
      <c r="D165" s="148"/>
      <c r="E165" s="253"/>
      <c r="F165" s="76" t="e">
        <f t="shared" si="4"/>
        <v>#DIV/0!</v>
      </c>
      <c r="G165" s="76" t="e">
        <f t="shared" si="5"/>
        <v>#DIV/0!</v>
      </c>
    </row>
    <row r="166" ht="14.25" spans="1:7">
      <c r="A166" s="60">
        <v>2012906</v>
      </c>
      <c r="B166" s="251" t="s">
        <v>158</v>
      </c>
      <c r="C166" s="252">
        <v>123</v>
      </c>
      <c r="D166" s="148">
        <v>61</v>
      </c>
      <c r="E166" s="253">
        <v>132.82</v>
      </c>
      <c r="F166" s="76">
        <f t="shared" si="4"/>
        <v>1.07983739837398</v>
      </c>
      <c r="G166" s="76">
        <f t="shared" si="5"/>
        <v>2.17737704918033</v>
      </c>
    </row>
    <row r="167" ht="14.25" spans="1:7">
      <c r="A167" s="60">
        <v>2012950</v>
      </c>
      <c r="B167" s="254" t="s">
        <v>75</v>
      </c>
      <c r="C167" s="252"/>
      <c r="D167" s="148"/>
      <c r="E167" s="253"/>
      <c r="F167" s="76" t="e">
        <f t="shared" si="4"/>
        <v>#DIV/0!</v>
      </c>
      <c r="G167" s="76" t="e">
        <f t="shared" si="5"/>
        <v>#DIV/0!</v>
      </c>
    </row>
    <row r="168" ht="14.25" spans="1:7">
      <c r="A168" s="60">
        <v>2012999</v>
      </c>
      <c r="B168" s="254" t="s">
        <v>159</v>
      </c>
      <c r="C168" s="252"/>
      <c r="D168" s="148">
        <v>1</v>
      </c>
      <c r="E168" s="253"/>
      <c r="F168" s="76" t="e">
        <f t="shared" si="4"/>
        <v>#DIV/0!</v>
      </c>
      <c r="G168" s="76">
        <f t="shared" si="5"/>
        <v>0</v>
      </c>
    </row>
    <row r="169" spans="1:7">
      <c r="A169" s="186">
        <v>20131</v>
      </c>
      <c r="B169" s="258" t="s">
        <v>160</v>
      </c>
      <c r="C169" s="83">
        <f>SUM(C170:C175)</f>
        <v>0</v>
      </c>
      <c r="D169" s="174">
        <f>SUM(D170:D175)</f>
        <v>0</v>
      </c>
      <c r="E169" s="174">
        <f>SUM(E170:E175)</f>
        <v>0</v>
      </c>
      <c r="F169" s="82" t="e">
        <f t="shared" si="4"/>
        <v>#DIV/0!</v>
      </c>
      <c r="G169" s="82" t="e">
        <f t="shared" si="5"/>
        <v>#DIV/0!</v>
      </c>
    </row>
    <row r="170" spans="1:7">
      <c r="A170" s="60">
        <v>2013101</v>
      </c>
      <c r="B170" s="254" t="s">
        <v>66</v>
      </c>
      <c r="C170" s="64"/>
      <c r="D170" s="148"/>
      <c r="E170" s="148"/>
      <c r="F170" s="76" t="e">
        <f t="shared" si="4"/>
        <v>#DIV/0!</v>
      </c>
      <c r="G170" s="76" t="e">
        <f t="shared" si="5"/>
        <v>#DIV/0!</v>
      </c>
    </row>
    <row r="171" spans="1:7">
      <c r="A171" s="60">
        <v>2013102</v>
      </c>
      <c r="B171" s="251" t="s">
        <v>67</v>
      </c>
      <c r="C171" s="64"/>
      <c r="D171" s="148"/>
      <c r="E171" s="148"/>
      <c r="F171" s="76" t="e">
        <f t="shared" si="4"/>
        <v>#DIV/0!</v>
      </c>
      <c r="G171" s="76" t="e">
        <f t="shared" si="5"/>
        <v>#DIV/0!</v>
      </c>
    </row>
    <row r="172" spans="1:7">
      <c r="A172" s="60">
        <v>2013103</v>
      </c>
      <c r="B172" s="251" t="s">
        <v>68</v>
      </c>
      <c r="C172" s="64"/>
      <c r="D172" s="148"/>
      <c r="E172" s="148"/>
      <c r="F172" s="76" t="e">
        <f t="shared" si="4"/>
        <v>#DIV/0!</v>
      </c>
      <c r="G172" s="76" t="e">
        <f t="shared" si="5"/>
        <v>#DIV/0!</v>
      </c>
    </row>
    <row r="173" spans="1:7">
      <c r="A173" s="60">
        <v>2013105</v>
      </c>
      <c r="B173" s="251" t="s">
        <v>161</v>
      </c>
      <c r="C173" s="64"/>
      <c r="D173" s="148"/>
      <c r="E173" s="148"/>
      <c r="F173" s="76" t="e">
        <f t="shared" si="4"/>
        <v>#DIV/0!</v>
      </c>
      <c r="G173" s="76" t="e">
        <f t="shared" si="5"/>
        <v>#DIV/0!</v>
      </c>
    </row>
    <row r="174" spans="1:7">
      <c r="A174" s="60">
        <v>2013150</v>
      </c>
      <c r="B174" s="254" t="s">
        <v>75</v>
      </c>
      <c r="C174" s="64"/>
      <c r="D174" s="148"/>
      <c r="E174" s="148"/>
      <c r="F174" s="76" t="e">
        <f t="shared" si="4"/>
        <v>#DIV/0!</v>
      </c>
      <c r="G174" s="76" t="e">
        <f t="shared" si="5"/>
        <v>#DIV/0!</v>
      </c>
    </row>
    <row r="175" spans="1:7">
      <c r="A175" s="60">
        <v>2013199</v>
      </c>
      <c r="B175" s="254" t="s">
        <v>162</v>
      </c>
      <c r="C175" s="64"/>
      <c r="D175" s="148"/>
      <c r="E175" s="148"/>
      <c r="F175" s="76" t="e">
        <f t="shared" si="4"/>
        <v>#DIV/0!</v>
      </c>
      <c r="G175" s="76" t="e">
        <f t="shared" si="5"/>
        <v>#DIV/0!</v>
      </c>
    </row>
    <row r="176" spans="1:7">
      <c r="A176" s="186">
        <v>20132</v>
      </c>
      <c r="B176" s="258" t="s">
        <v>163</v>
      </c>
      <c r="C176" s="83">
        <f>SUM(C177:C182)</f>
        <v>0</v>
      </c>
      <c r="D176" s="174">
        <f>SUM(D177:D182)</f>
        <v>8</v>
      </c>
      <c r="E176" s="174">
        <f>SUM(E177:E182)</f>
        <v>0</v>
      </c>
      <c r="F176" s="82" t="e">
        <f t="shared" si="4"/>
        <v>#DIV/0!</v>
      </c>
      <c r="G176" s="82">
        <f t="shared" si="5"/>
        <v>0</v>
      </c>
    </row>
    <row r="177" spans="1:7">
      <c r="A177" s="60">
        <v>2013201</v>
      </c>
      <c r="B177" s="251" t="s">
        <v>66</v>
      </c>
      <c r="C177" s="64"/>
      <c r="D177" s="148"/>
      <c r="E177" s="148"/>
      <c r="F177" s="76" t="e">
        <f t="shared" si="4"/>
        <v>#DIV/0!</v>
      </c>
      <c r="G177" s="76" t="e">
        <f t="shared" si="5"/>
        <v>#DIV/0!</v>
      </c>
    </row>
    <row r="178" spans="1:7">
      <c r="A178" s="60">
        <v>2013202</v>
      </c>
      <c r="B178" s="251" t="s">
        <v>67</v>
      </c>
      <c r="C178" s="64"/>
      <c r="D178" s="148">
        <v>8</v>
      </c>
      <c r="E178" s="148"/>
      <c r="F178" s="76" t="e">
        <f t="shared" si="4"/>
        <v>#DIV/0!</v>
      </c>
      <c r="G178" s="76">
        <f t="shared" si="5"/>
        <v>0</v>
      </c>
    </row>
    <row r="179" spans="1:7">
      <c r="A179" s="60">
        <v>2013203</v>
      </c>
      <c r="B179" s="251" t="s">
        <v>68</v>
      </c>
      <c r="C179" s="64"/>
      <c r="D179" s="148"/>
      <c r="E179" s="148"/>
      <c r="F179" s="76" t="e">
        <f t="shared" si="4"/>
        <v>#DIV/0!</v>
      </c>
      <c r="G179" s="76" t="e">
        <f t="shared" si="5"/>
        <v>#DIV/0!</v>
      </c>
    </row>
    <row r="180" spans="1:7">
      <c r="A180" s="60">
        <v>2013204</v>
      </c>
      <c r="B180" s="251" t="s">
        <v>164</v>
      </c>
      <c r="C180" s="64"/>
      <c r="D180" s="148"/>
      <c r="E180" s="148"/>
      <c r="F180" s="76" t="e">
        <f t="shared" si="4"/>
        <v>#DIV/0!</v>
      </c>
      <c r="G180" s="76" t="e">
        <f t="shared" si="5"/>
        <v>#DIV/0!</v>
      </c>
    </row>
    <row r="181" spans="1:7">
      <c r="A181" s="60">
        <v>2013250</v>
      </c>
      <c r="B181" s="251" t="s">
        <v>75</v>
      </c>
      <c r="C181" s="64"/>
      <c r="D181" s="148"/>
      <c r="E181" s="148"/>
      <c r="F181" s="76" t="e">
        <f t="shared" si="4"/>
        <v>#DIV/0!</v>
      </c>
      <c r="G181" s="76" t="e">
        <f t="shared" si="5"/>
        <v>#DIV/0!</v>
      </c>
    </row>
    <row r="182" spans="1:7">
      <c r="A182" s="60">
        <v>2013299</v>
      </c>
      <c r="B182" s="254" t="s">
        <v>165</v>
      </c>
      <c r="C182" s="64"/>
      <c r="D182" s="148"/>
      <c r="E182" s="148"/>
      <c r="F182" s="76" t="e">
        <f t="shared" si="4"/>
        <v>#DIV/0!</v>
      </c>
      <c r="G182" s="76" t="e">
        <f t="shared" si="5"/>
        <v>#DIV/0!</v>
      </c>
    </row>
    <row r="183" spans="1:7">
      <c r="A183" s="186">
        <v>20133</v>
      </c>
      <c r="B183" s="258" t="s">
        <v>166</v>
      </c>
      <c r="C183" s="83">
        <f>SUM(C184:C189)</f>
        <v>0</v>
      </c>
      <c r="D183" s="174">
        <f>SUM(D184:D189)</f>
        <v>0</v>
      </c>
      <c r="E183" s="174">
        <f>SUM(E184:E189)</f>
        <v>0</v>
      </c>
      <c r="F183" s="82" t="e">
        <f t="shared" si="4"/>
        <v>#DIV/0!</v>
      </c>
      <c r="G183" s="82" t="e">
        <f t="shared" si="5"/>
        <v>#DIV/0!</v>
      </c>
    </row>
    <row r="184" spans="1:7">
      <c r="A184" s="60">
        <v>2013301</v>
      </c>
      <c r="B184" s="255" t="s">
        <v>66</v>
      </c>
      <c r="C184" s="64"/>
      <c r="D184" s="148"/>
      <c r="E184" s="148"/>
      <c r="F184" s="76" t="e">
        <f t="shared" si="4"/>
        <v>#DIV/0!</v>
      </c>
      <c r="G184" s="76" t="e">
        <f t="shared" si="5"/>
        <v>#DIV/0!</v>
      </c>
    </row>
    <row r="185" spans="1:7">
      <c r="A185" s="60">
        <v>2013302</v>
      </c>
      <c r="B185" s="251" t="s">
        <v>67</v>
      </c>
      <c r="C185" s="64"/>
      <c r="D185" s="148"/>
      <c r="E185" s="148"/>
      <c r="F185" s="76" t="e">
        <f t="shared" si="4"/>
        <v>#DIV/0!</v>
      </c>
      <c r="G185" s="76" t="e">
        <f t="shared" si="5"/>
        <v>#DIV/0!</v>
      </c>
    </row>
    <row r="186" spans="1:7">
      <c r="A186" s="60">
        <v>2013303</v>
      </c>
      <c r="B186" s="251" t="s">
        <v>68</v>
      </c>
      <c r="C186" s="64"/>
      <c r="D186" s="148"/>
      <c r="E186" s="148"/>
      <c r="F186" s="76" t="e">
        <f t="shared" si="4"/>
        <v>#DIV/0!</v>
      </c>
      <c r="G186" s="76" t="e">
        <f t="shared" si="5"/>
        <v>#DIV/0!</v>
      </c>
    </row>
    <row r="187" spans="1:7">
      <c r="A187" s="60">
        <v>2013304</v>
      </c>
      <c r="B187" s="251" t="s">
        <v>167</v>
      </c>
      <c r="C187" s="64"/>
      <c r="D187" s="148"/>
      <c r="E187" s="148"/>
      <c r="F187" s="76" t="e">
        <f t="shared" si="4"/>
        <v>#DIV/0!</v>
      </c>
      <c r="G187" s="76" t="e">
        <f t="shared" si="5"/>
        <v>#DIV/0!</v>
      </c>
    </row>
    <row r="188" spans="1:7">
      <c r="A188" s="60">
        <v>2013350</v>
      </c>
      <c r="B188" s="251" t="s">
        <v>75</v>
      </c>
      <c r="C188" s="64"/>
      <c r="D188" s="148"/>
      <c r="E188" s="148"/>
      <c r="F188" s="76" t="e">
        <f t="shared" si="4"/>
        <v>#DIV/0!</v>
      </c>
      <c r="G188" s="76" t="e">
        <f t="shared" si="5"/>
        <v>#DIV/0!</v>
      </c>
    </row>
    <row r="189" spans="1:7">
      <c r="A189" s="60">
        <v>2013399</v>
      </c>
      <c r="B189" s="254" t="s">
        <v>168</v>
      </c>
      <c r="C189" s="64"/>
      <c r="D189" s="148"/>
      <c r="E189" s="148"/>
      <c r="F189" s="76" t="e">
        <f t="shared" si="4"/>
        <v>#DIV/0!</v>
      </c>
      <c r="G189" s="76" t="e">
        <f t="shared" si="5"/>
        <v>#DIV/0!</v>
      </c>
    </row>
    <row r="190" spans="1:7">
      <c r="A190" s="186">
        <v>20134</v>
      </c>
      <c r="B190" s="258" t="s">
        <v>169</v>
      </c>
      <c r="C190" s="83">
        <f>SUM(C191:C197)</f>
        <v>0</v>
      </c>
      <c r="D190" s="174">
        <f>SUM(D191:D197)</f>
        <v>0</v>
      </c>
      <c r="E190" s="174">
        <f>SUM(E191:E197)</f>
        <v>0</v>
      </c>
      <c r="F190" s="82" t="e">
        <f t="shared" si="4"/>
        <v>#DIV/0!</v>
      </c>
      <c r="G190" s="82" t="e">
        <f t="shared" si="5"/>
        <v>#DIV/0!</v>
      </c>
    </row>
    <row r="191" spans="1:7">
      <c r="A191" s="60">
        <v>2013401</v>
      </c>
      <c r="B191" s="254" t="s">
        <v>66</v>
      </c>
      <c r="C191" s="64"/>
      <c r="D191" s="148"/>
      <c r="E191" s="148"/>
      <c r="F191" s="76" t="e">
        <f t="shared" si="4"/>
        <v>#DIV/0!</v>
      </c>
      <c r="G191" s="76" t="e">
        <f t="shared" si="5"/>
        <v>#DIV/0!</v>
      </c>
    </row>
    <row r="192" spans="1:7">
      <c r="A192" s="60">
        <v>2013402</v>
      </c>
      <c r="B192" s="251" t="s">
        <v>67</v>
      </c>
      <c r="C192" s="64"/>
      <c r="D192" s="148"/>
      <c r="E192" s="148"/>
      <c r="F192" s="76" t="e">
        <f t="shared" si="4"/>
        <v>#DIV/0!</v>
      </c>
      <c r="G192" s="76" t="e">
        <f t="shared" si="5"/>
        <v>#DIV/0!</v>
      </c>
    </row>
    <row r="193" spans="1:7">
      <c r="A193" s="60">
        <v>2013403</v>
      </c>
      <c r="B193" s="251" t="s">
        <v>68</v>
      </c>
      <c r="C193" s="64"/>
      <c r="D193" s="148"/>
      <c r="E193" s="148"/>
      <c r="F193" s="76" t="e">
        <f t="shared" si="4"/>
        <v>#DIV/0!</v>
      </c>
      <c r="G193" s="76" t="e">
        <f t="shared" si="5"/>
        <v>#DIV/0!</v>
      </c>
    </row>
    <row r="194" spans="1:7">
      <c r="A194" s="60">
        <v>2013404</v>
      </c>
      <c r="B194" s="251" t="s">
        <v>170</v>
      </c>
      <c r="C194" s="64"/>
      <c r="D194" s="148"/>
      <c r="E194" s="148"/>
      <c r="F194" s="76" t="e">
        <f t="shared" si="4"/>
        <v>#DIV/0!</v>
      </c>
      <c r="G194" s="76" t="e">
        <f t="shared" si="5"/>
        <v>#DIV/0!</v>
      </c>
    </row>
    <row r="195" spans="1:7">
      <c r="A195" s="60">
        <v>2013405</v>
      </c>
      <c r="B195" s="251" t="s">
        <v>171</v>
      </c>
      <c r="C195" s="64"/>
      <c r="D195" s="148"/>
      <c r="E195" s="148"/>
      <c r="F195" s="76" t="e">
        <f t="shared" si="4"/>
        <v>#DIV/0!</v>
      </c>
      <c r="G195" s="76" t="e">
        <f t="shared" si="5"/>
        <v>#DIV/0!</v>
      </c>
    </row>
    <row r="196" spans="1:7">
      <c r="A196" s="60">
        <v>2013450</v>
      </c>
      <c r="B196" s="251" t="s">
        <v>75</v>
      </c>
      <c r="C196" s="78"/>
      <c r="D196" s="263"/>
      <c r="E196" s="263"/>
      <c r="F196" s="76" t="e">
        <f t="shared" si="4"/>
        <v>#DIV/0!</v>
      </c>
      <c r="G196" s="76" t="e">
        <f t="shared" si="5"/>
        <v>#DIV/0!</v>
      </c>
    </row>
    <row r="197" spans="1:7">
      <c r="A197" s="60">
        <v>2013499</v>
      </c>
      <c r="B197" s="254" t="s">
        <v>172</v>
      </c>
      <c r="C197" s="78"/>
      <c r="D197" s="263"/>
      <c r="E197" s="263"/>
      <c r="F197" s="76" t="e">
        <f t="shared" si="4"/>
        <v>#DIV/0!</v>
      </c>
      <c r="G197" s="76" t="e">
        <f t="shared" si="5"/>
        <v>#DIV/0!</v>
      </c>
    </row>
    <row r="198" spans="1:7">
      <c r="A198" s="186">
        <v>20135</v>
      </c>
      <c r="B198" s="258" t="s">
        <v>173</v>
      </c>
      <c r="C198" s="83">
        <f>SUM(C199:C203)</f>
        <v>0</v>
      </c>
      <c r="D198" s="174">
        <f>SUM(D199:D203)</f>
        <v>0</v>
      </c>
      <c r="E198" s="174">
        <f>SUM(E199:E203)</f>
        <v>0</v>
      </c>
      <c r="F198" s="82" t="e">
        <f t="shared" si="4"/>
        <v>#DIV/0!</v>
      </c>
      <c r="G198" s="82" t="e">
        <f t="shared" si="5"/>
        <v>#DIV/0!</v>
      </c>
    </row>
    <row r="199" spans="1:7">
      <c r="A199" s="60">
        <v>2013501</v>
      </c>
      <c r="B199" s="254" t="s">
        <v>66</v>
      </c>
      <c r="C199" s="64"/>
      <c r="D199" s="148"/>
      <c r="E199" s="148"/>
      <c r="F199" s="76" t="e">
        <f t="shared" ref="F199:F262" si="6">(E199/C199)</f>
        <v>#DIV/0!</v>
      </c>
      <c r="G199" s="76" t="e">
        <f t="shared" ref="G199:G262" si="7">E199/D199</f>
        <v>#DIV/0!</v>
      </c>
    </row>
    <row r="200" spans="1:7">
      <c r="A200" s="60">
        <v>2013502</v>
      </c>
      <c r="B200" s="255" t="s">
        <v>67</v>
      </c>
      <c r="C200" s="64"/>
      <c r="D200" s="148"/>
      <c r="E200" s="148"/>
      <c r="F200" s="76" t="e">
        <f t="shared" si="6"/>
        <v>#DIV/0!</v>
      </c>
      <c r="G200" s="76" t="e">
        <f t="shared" si="7"/>
        <v>#DIV/0!</v>
      </c>
    </row>
    <row r="201" spans="1:7">
      <c r="A201" s="60">
        <v>2013503</v>
      </c>
      <c r="B201" s="251" t="s">
        <v>68</v>
      </c>
      <c r="C201" s="77"/>
      <c r="D201" s="175"/>
      <c r="E201" s="175"/>
      <c r="F201" s="76" t="e">
        <f t="shared" si="6"/>
        <v>#DIV/0!</v>
      </c>
      <c r="G201" s="76" t="e">
        <f t="shared" si="7"/>
        <v>#DIV/0!</v>
      </c>
    </row>
    <row r="202" spans="1:7">
      <c r="A202" s="60">
        <v>2013550</v>
      </c>
      <c r="B202" s="251" t="s">
        <v>75</v>
      </c>
      <c r="C202" s="77"/>
      <c r="D202" s="175"/>
      <c r="E202" s="175"/>
      <c r="F202" s="76" t="e">
        <f t="shared" si="6"/>
        <v>#DIV/0!</v>
      </c>
      <c r="G202" s="76" t="e">
        <f t="shared" si="7"/>
        <v>#DIV/0!</v>
      </c>
    </row>
    <row r="203" spans="1:7">
      <c r="A203" s="60">
        <v>2013599</v>
      </c>
      <c r="B203" s="251" t="s">
        <v>174</v>
      </c>
      <c r="C203" s="77"/>
      <c r="D203" s="175"/>
      <c r="E203" s="175"/>
      <c r="F203" s="76" t="e">
        <f t="shared" si="6"/>
        <v>#DIV/0!</v>
      </c>
      <c r="G203" s="76" t="e">
        <f t="shared" si="7"/>
        <v>#DIV/0!</v>
      </c>
    </row>
    <row r="204" spans="1:7">
      <c r="A204" s="186">
        <v>20136</v>
      </c>
      <c r="B204" s="258" t="s">
        <v>175</v>
      </c>
      <c r="C204" s="264">
        <f>SUM(C205:C209)</f>
        <v>155</v>
      </c>
      <c r="D204" s="265">
        <f>SUM(D205:D209)</f>
        <v>168</v>
      </c>
      <c r="E204" s="265">
        <f>SUM(E205:E209)</f>
        <v>107</v>
      </c>
      <c r="F204" s="82">
        <f t="shared" si="6"/>
        <v>0.690322580645161</v>
      </c>
      <c r="G204" s="82">
        <f t="shared" si="7"/>
        <v>0.636904761904762</v>
      </c>
    </row>
    <row r="205" spans="1:7">
      <c r="A205" s="60">
        <v>2013601</v>
      </c>
      <c r="B205" s="254" t="s">
        <v>66</v>
      </c>
      <c r="C205" s="214"/>
      <c r="D205" s="175"/>
      <c r="E205" s="175"/>
      <c r="F205" s="76" t="e">
        <f t="shared" si="6"/>
        <v>#DIV/0!</v>
      </c>
      <c r="G205" s="76" t="e">
        <f t="shared" si="7"/>
        <v>#DIV/0!</v>
      </c>
    </row>
    <row r="206" spans="1:7">
      <c r="A206" s="60">
        <v>2013602</v>
      </c>
      <c r="B206" s="254" t="s">
        <v>67</v>
      </c>
      <c r="C206" s="214"/>
      <c r="D206" s="175"/>
      <c r="E206" s="175">
        <v>107</v>
      </c>
      <c r="F206" s="76" t="e">
        <f t="shared" si="6"/>
        <v>#DIV/0!</v>
      </c>
      <c r="G206" s="76" t="e">
        <f t="shared" si="7"/>
        <v>#DIV/0!</v>
      </c>
    </row>
    <row r="207" spans="1:7">
      <c r="A207" s="60">
        <v>2013603</v>
      </c>
      <c r="B207" s="251" t="s">
        <v>68</v>
      </c>
      <c r="C207" s="214"/>
      <c r="D207" s="175"/>
      <c r="E207" s="175"/>
      <c r="F207" s="76" t="e">
        <f t="shared" si="6"/>
        <v>#DIV/0!</v>
      </c>
      <c r="G207" s="76" t="e">
        <f t="shared" si="7"/>
        <v>#DIV/0!</v>
      </c>
    </row>
    <row r="208" spans="1:7">
      <c r="A208" s="60">
        <v>2013650</v>
      </c>
      <c r="B208" s="251" t="s">
        <v>75</v>
      </c>
      <c r="C208" s="214"/>
      <c r="D208" s="175"/>
      <c r="E208" s="175"/>
      <c r="F208" s="76" t="e">
        <f t="shared" si="6"/>
        <v>#DIV/0!</v>
      </c>
      <c r="G208" s="76" t="e">
        <f t="shared" si="7"/>
        <v>#DIV/0!</v>
      </c>
    </row>
    <row r="209" ht="14.25" spans="1:7">
      <c r="A209" s="60">
        <v>2013699</v>
      </c>
      <c r="B209" s="251" t="s">
        <v>176</v>
      </c>
      <c r="C209" s="252">
        <v>155</v>
      </c>
      <c r="D209" s="175">
        <v>168</v>
      </c>
      <c r="E209" s="253"/>
      <c r="F209" s="76">
        <f t="shared" si="6"/>
        <v>0</v>
      </c>
      <c r="G209" s="76">
        <f t="shared" si="7"/>
        <v>0</v>
      </c>
    </row>
    <row r="210" spans="1:7">
      <c r="A210" s="186">
        <v>20137</v>
      </c>
      <c r="B210" s="250" t="s">
        <v>177</v>
      </c>
      <c r="C210" s="266">
        <f>SUM(C211:C216)</f>
        <v>0</v>
      </c>
      <c r="D210" s="265">
        <f>SUM(D211:D216)</f>
        <v>0</v>
      </c>
      <c r="E210" s="265">
        <f>SUM(E211:E216)</f>
        <v>0</v>
      </c>
      <c r="F210" s="82" t="e">
        <f t="shared" si="6"/>
        <v>#DIV/0!</v>
      </c>
      <c r="G210" s="82" t="e">
        <f t="shared" si="7"/>
        <v>#DIV/0!</v>
      </c>
    </row>
    <row r="211" spans="1:7">
      <c r="A211" s="60">
        <v>2013701</v>
      </c>
      <c r="B211" s="251" t="s">
        <v>66</v>
      </c>
      <c r="C211" s="214"/>
      <c r="D211" s="175"/>
      <c r="E211" s="175"/>
      <c r="F211" s="76" t="e">
        <f t="shared" si="6"/>
        <v>#DIV/0!</v>
      </c>
      <c r="G211" s="76" t="e">
        <f t="shared" si="7"/>
        <v>#DIV/0!</v>
      </c>
    </row>
    <row r="212" spans="1:7">
      <c r="A212" s="60">
        <v>2013702</v>
      </c>
      <c r="B212" s="251" t="s">
        <v>67</v>
      </c>
      <c r="C212" s="214"/>
      <c r="D212" s="175"/>
      <c r="E212" s="175"/>
      <c r="F212" s="76" t="e">
        <f t="shared" si="6"/>
        <v>#DIV/0!</v>
      </c>
      <c r="G212" s="76" t="e">
        <f t="shared" si="7"/>
        <v>#DIV/0!</v>
      </c>
    </row>
    <row r="213" spans="1:7">
      <c r="A213" s="60">
        <v>2013703</v>
      </c>
      <c r="B213" s="251" t="s">
        <v>68</v>
      </c>
      <c r="C213" s="77"/>
      <c r="D213" s="175"/>
      <c r="E213" s="175"/>
      <c r="F213" s="76" t="e">
        <f t="shared" si="6"/>
        <v>#DIV/0!</v>
      </c>
      <c r="G213" s="76" t="e">
        <f t="shared" si="7"/>
        <v>#DIV/0!</v>
      </c>
    </row>
    <row r="214" spans="1:7">
      <c r="A214" s="60">
        <v>2013704</v>
      </c>
      <c r="B214" s="251" t="s">
        <v>178</v>
      </c>
      <c r="C214" s="77"/>
      <c r="D214" s="175"/>
      <c r="E214" s="175"/>
      <c r="F214" s="76" t="e">
        <f t="shared" si="6"/>
        <v>#DIV/0!</v>
      </c>
      <c r="G214" s="76" t="e">
        <f t="shared" si="7"/>
        <v>#DIV/0!</v>
      </c>
    </row>
    <row r="215" spans="1:7">
      <c r="A215" s="60">
        <v>2013750</v>
      </c>
      <c r="B215" s="251" t="s">
        <v>75</v>
      </c>
      <c r="C215" s="77"/>
      <c r="D215" s="175"/>
      <c r="E215" s="175"/>
      <c r="F215" s="76" t="e">
        <f t="shared" si="6"/>
        <v>#DIV/0!</v>
      </c>
      <c r="G215" s="76" t="e">
        <f t="shared" si="7"/>
        <v>#DIV/0!</v>
      </c>
    </row>
    <row r="216" spans="1:7">
      <c r="A216" s="60">
        <v>2013799</v>
      </c>
      <c r="B216" s="251" t="s">
        <v>179</v>
      </c>
      <c r="C216" s="77"/>
      <c r="D216" s="175"/>
      <c r="E216" s="175"/>
      <c r="F216" s="76" t="e">
        <f t="shared" si="6"/>
        <v>#DIV/0!</v>
      </c>
      <c r="G216" s="76" t="e">
        <f t="shared" si="7"/>
        <v>#DIV/0!</v>
      </c>
    </row>
    <row r="217" spans="1:7">
      <c r="A217" s="186">
        <v>20138</v>
      </c>
      <c r="B217" s="250" t="s">
        <v>180</v>
      </c>
      <c r="C217" s="264">
        <f>SUM(C218:C231)</f>
        <v>225</v>
      </c>
      <c r="D217" s="265">
        <f>SUM(D218:D231)</f>
        <v>182</v>
      </c>
      <c r="E217" s="265">
        <f>SUM(E218:E231)</f>
        <v>222.88</v>
      </c>
      <c r="F217" s="82">
        <f t="shared" si="6"/>
        <v>0.990577777777778</v>
      </c>
      <c r="G217" s="82">
        <f t="shared" si="7"/>
        <v>1.22461538461538</v>
      </c>
    </row>
    <row r="218" ht="14.25" spans="1:7">
      <c r="A218" s="60">
        <v>2013801</v>
      </c>
      <c r="B218" s="251" t="s">
        <v>66</v>
      </c>
      <c r="C218" s="252"/>
      <c r="D218" s="148"/>
      <c r="E218" s="253"/>
      <c r="F218" s="76" t="e">
        <f t="shared" si="6"/>
        <v>#DIV/0!</v>
      </c>
      <c r="G218" s="76" t="e">
        <f t="shared" si="7"/>
        <v>#DIV/0!</v>
      </c>
    </row>
    <row r="219" ht="14.25" spans="1:7">
      <c r="A219" s="60">
        <v>2013802</v>
      </c>
      <c r="B219" s="251" t="s">
        <v>67</v>
      </c>
      <c r="C219" s="252">
        <v>225</v>
      </c>
      <c r="D219" s="256">
        <v>182</v>
      </c>
      <c r="E219" s="253">
        <v>222.88</v>
      </c>
      <c r="F219" s="76">
        <f t="shared" si="6"/>
        <v>0.990577777777778</v>
      </c>
      <c r="G219" s="76">
        <f t="shared" si="7"/>
        <v>1.22461538461538</v>
      </c>
    </row>
    <row r="220" ht="14.25" spans="1:7">
      <c r="A220" s="60">
        <v>2013803</v>
      </c>
      <c r="B220" s="251" t="s">
        <v>68</v>
      </c>
      <c r="C220" s="252"/>
      <c r="D220" s="148"/>
      <c r="E220" s="253"/>
      <c r="F220" s="76" t="e">
        <f t="shared" si="6"/>
        <v>#DIV/0!</v>
      </c>
      <c r="G220" s="76" t="e">
        <f t="shared" si="7"/>
        <v>#DIV/0!</v>
      </c>
    </row>
    <row r="221" ht="14.25" spans="1:7">
      <c r="A221" s="60">
        <v>2013804</v>
      </c>
      <c r="B221" s="251" t="s">
        <v>181</v>
      </c>
      <c r="C221" s="252"/>
      <c r="D221" s="148"/>
      <c r="E221" s="253"/>
      <c r="F221" s="76" t="e">
        <f t="shared" si="6"/>
        <v>#DIV/0!</v>
      </c>
      <c r="G221" s="76" t="e">
        <f t="shared" si="7"/>
        <v>#DIV/0!</v>
      </c>
    </row>
    <row r="222" ht="14.25" spans="1:7">
      <c r="A222" s="60">
        <v>2013805</v>
      </c>
      <c r="B222" s="251" t="s">
        <v>182</v>
      </c>
      <c r="C222" s="252"/>
      <c r="D222" s="148"/>
      <c r="E222" s="253"/>
      <c r="F222" s="76" t="e">
        <f t="shared" si="6"/>
        <v>#DIV/0!</v>
      </c>
      <c r="G222" s="76" t="e">
        <f t="shared" si="7"/>
        <v>#DIV/0!</v>
      </c>
    </row>
    <row r="223" ht="14.25" spans="1:7">
      <c r="A223" s="60">
        <v>2013808</v>
      </c>
      <c r="B223" s="251" t="s">
        <v>107</v>
      </c>
      <c r="C223" s="252"/>
      <c r="D223" s="148"/>
      <c r="E223" s="253"/>
      <c r="F223" s="76" t="e">
        <f t="shared" si="6"/>
        <v>#DIV/0!</v>
      </c>
      <c r="G223" s="76" t="e">
        <f t="shared" si="7"/>
        <v>#DIV/0!</v>
      </c>
    </row>
    <row r="224" ht="14.25" spans="1:7">
      <c r="A224" s="60">
        <v>2013810</v>
      </c>
      <c r="B224" s="251" t="s">
        <v>183</v>
      </c>
      <c r="C224" s="252"/>
      <c r="D224" s="148"/>
      <c r="E224" s="253"/>
      <c r="F224" s="76" t="e">
        <f t="shared" si="6"/>
        <v>#DIV/0!</v>
      </c>
      <c r="G224" s="76" t="e">
        <f t="shared" si="7"/>
        <v>#DIV/0!</v>
      </c>
    </row>
    <row r="225" ht="14.25" spans="1:7">
      <c r="A225" s="60">
        <v>2013812</v>
      </c>
      <c r="B225" s="251" t="s">
        <v>184</v>
      </c>
      <c r="C225" s="252"/>
      <c r="D225" s="148"/>
      <c r="E225" s="253"/>
      <c r="F225" s="76" t="e">
        <f t="shared" si="6"/>
        <v>#DIV/0!</v>
      </c>
      <c r="G225" s="76" t="e">
        <f t="shared" si="7"/>
        <v>#DIV/0!</v>
      </c>
    </row>
    <row r="226" ht="14.25" spans="1:7">
      <c r="A226" s="60">
        <v>2013813</v>
      </c>
      <c r="B226" s="251" t="s">
        <v>185</v>
      </c>
      <c r="C226" s="252"/>
      <c r="D226" s="148"/>
      <c r="E226" s="253"/>
      <c r="F226" s="76" t="e">
        <f t="shared" si="6"/>
        <v>#DIV/0!</v>
      </c>
      <c r="G226" s="76" t="e">
        <f t="shared" si="7"/>
        <v>#DIV/0!</v>
      </c>
    </row>
    <row r="227" ht="14.25" spans="1:7">
      <c r="A227" s="60">
        <v>2013814</v>
      </c>
      <c r="B227" s="251" t="s">
        <v>186</v>
      </c>
      <c r="C227" s="252"/>
      <c r="D227" s="148"/>
      <c r="E227" s="253"/>
      <c r="F227" s="76" t="e">
        <f t="shared" si="6"/>
        <v>#DIV/0!</v>
      </c>
      <c r="G227" s="76" t="e">
        <f t="shared" si="7"/>
        <v>#DIV/0!</v>
      </c>
    </row>
    <row r="228" ht="14.25" spans="1:7">
      <c r="A228" s="60">
        <v>2013815</v>
      </c>
      <c r="B228" s="251" t="s">
        <v>187</v>
      </c>
      <c r="C228" s="252"/>
      <c r="D228" s="148"/>
      <c r="E228" s="253"/>
      <c r="F228" s="76" t="e">
        <f t="shared" si="6"/>
        <v>#DIV/0!</v>
      </c>
      <c r="G228" s="76" t="e">
        <f t="shared" si="7"/>
        <v>#DIV/0!</v>
      </c>
    </row>
    <row r="229" ht="14.25" spans="1:7">
      <c r="A229" s="60">
        <v>2013816</v>
      </c>
      <c r="B229" s="251" t="s">
        <v>188</v>
      </c>
      <c r="C229" s="252"/>
      <c r="D229" s="148"/>
      <c r="E229" s="253"/>
      <c r="F229" s="76" t="e">
        <f t="shared" si="6"/>
        <v>#DIV/0!</v>
      </c>
      <c r="G229" s="76" t="e">
        <f t="shared" si="7"/>
        <v>#DIV/0!</v>
      </c>
    </row>
    <row r="230" ht="14.25" spans="1:7">
      <c r="A230" s="60">
        <v>2013850</v>
      </c>
      <c r="B230" s="251" t="s">
        <v>75</v>
      </c>
      <c r="C230" s="252"/>
      <c r="D230" s="148"/>
      <c r="E230" s="253"/>
      <c r="F230" s="76" t="e">
        <f t="shared" si="6"/>
        <v>#DIV/0!</v>
      </c>
      <c r="G230" s="76" t="e">
        <f t="shared" si="7"/>
        <v>#DIV/0!</v>
      </c>
    </row>
    <row r="231" ht="14.25" spans="1:7">
      <c r="A231" s="60">
        <v>2013899</v>
      </c>
      <c r="B231" s="251" t="s">
        <v>189</v>
      </c>
      <c r="C231" s="252"/>
      <c r="D231" s="148"/>
      <c r="E231" s="253"/>
      <c r="F231" s="76" t="e">
        <f t="shared" si="6"/>
        <v>#DIV/0!</v>
      </c>
      <c r="G231" s="76" t="e">
        <f t="shared" si="7"/>
        <v>#DIV/0!</v>
      </c>
    </row>
    <row r="232" spans="1:7">
      <c r="A232" s="186">
        <v>20199</v>
      </c>
      <c r="B232" s="250" t="s">
        <v>190</v>
      </c>
      <c r="C232" s="83">
        <f>SUM(C233:C234)</f>
        <v>0</v>
      </c>
      <c r="D232" s="174">
        <f>SUM(D233:D234)</f>
        <v>0</v>
      </c>
      <c r="E232" s="174">
        <f>SUM(E233:E234)</f>
        <v>0</v>
      </c>
      <c r="F232" s="82" t="e">
        <f t="shared" si="6"/>
        <v>#DIV/0!</v>
      </c>
      <c r="G232" s="82" t="e">
        <f t="shared" si="7"/>
        <v>#DIV/0!</v>
      </c>
    </row>
    <row r="233" spans="1:7">
      <c r="A233" s="60">
        <v>2019901</v>
      </c>
      <c r="B233" s="254" t="s">
        <v>191</v>
      </c>
      <c r="C233" s="64"/>
      <c r="D233" s="148"/>
      <c r="E233" s="148"/>
      <c r="F233" s="76" t="e">
        <f t="shared" si="6"/>
        <v>#DIV/0!</v>
      </c>
      <c r="G233" s="76" t="e">
        <f t="shared" si="7"/>
        <v>#DIV/0!</v>
      </c>
    </row>
    <row r="234" spans="1:7">
      <c r="A234" s="60">
        <v>2019999</v>
      </c>
      <c r="B234" s="254" t="s">
        <v>192</v>
      </c>
      <c r="C234" s="64"/>
      <c r="D234" s="148"/>
      <c r="E234" s="148"/>
      <c r="F234" s="76" t="e">
        <f t="shared" si="6"/>
        <v>#DIV/0!</v>
      </c>
      <c r="G234" s="76" t="e">
        <f t="shared" si="7"/>
        <v>#DIV/0!</v>
      </c>
    </row>
    <row r="235" spans="1:7">
      <c r="A235" s="246">
        <v>202</v>
      </c>
      <c r="B235" s="247" t="s">
        <v>193</v>
      </c>
      <c r="C235" s="63">
        <f>SUM(C236,C241,C243)</f>
        <v>0</v>
      </c>
      <c r="D235" s="248">
        <f>SUM(D236,D241,D243)</f>
        <v>0</v>
      </c>
      <c r="E235" s="248">
        <f>SUM(E236,E241,E243)</f>
        <v>0</v>
      </c>
      <c r="F235" s="249" t="e">
        <f t="shared" si="6"/>
        <v>#DIV/0!</v>
      </c>
      <c r="G235" s="249" t="e">
        <f t="shared" si="7"/>
        <v>#DIV/0!</v>
      </c>
    </row>
    <row r="236" spans="1:7">
      <c r="A236" s="186">
        <v>20205</v>
      </c>
      <c r="B236" s="250" t="s">
        <v>194</v>
      </c>
      <c r="C236" s="83">
        <f>SUM(C237:C240)</f>
        <v>0</v>
      </c>
      <c r="D236" s="174">
        <f>SUM(D237:D240)</f>
        <v>0</v>
      </c>
      <c r="E236" s="174">
        <f>SUM(E237:E240)</f>
        <v>0</v>
      </c>
      <c r="F236" s="82" t="e">
        <f t="shared" si="6"/>
        <v>#DIV/0!</v>
      </c>
      <c r="G236" s="82" t="e">
        <f t="shared" si="7"/>
        <v>#DIV/0!</v>
      </c>
    </row>
    <row r="237" spans="1:7">
      <c r="A237" s="60">
        <v>2020503</v>
      </c>
      <c r="B237" s="251" t="s">
        <v>195</v>
      </c>
      <c r="C237" s="64"/>
      <c r="D237" s="148"/>
      <c r="E237" s="148"/>
      <c r="F237" s="76" t="e">
        <f t="shared" si="6"/>
        <v>#DIV/0!</v>
      </c>
      <c r="G237" s="76" t="e">
        <f t="shared" si="7"/>
        <v>#DIV/0!</v>
      </c>
    </row>
    <row r="238" spans="1:7">
      <c r="A238" s="60">
        <v>2020504</v>
      </c>
      <c r="B238" s="251" t="s">
        <v>196</v>
      </c>
      <c r="C238" s="64"/>
      <c r="D238" s="148"/>
      <c r="E238" s="148"/>
      <c r="F238" s="76" t="e">
        <f t="shared" si="6"/>
        <v>#DIV/0!</v>
      </c>
      <c r="G238" s="76" t="e">
        <f t="shared" si="7"/>
        <v>#DIV/0!</v>
      </c>
    </row>
    <row r="239" spans="1:7">
      <c r="A239" s="60">
        <v>2020505</v>
      </c>
      <c r="B239" s="251" t="s">
        <v>197</v>
      </c>
      <c r="C239" s="64"/>
      <c r="D239" s="148"/>
      <c r="E239" s="148"/>
      <c r="F239" s="76" t="e">
        <f t="shared" si="6"/>
        <v>#DIV/0!</v>
      </c>
      <c r="G239" s="76" t="e">
        <f t="shared" si="7"/>
        <v>#DIV/0!</v>
      </c>
    </row>
    <row r="240" spans="1:7">
      <c r="A240" s="60">
        <v>2020599</v>
      </c>
      <c r="B240" s="251" t="s">
        <v>198</v>
      </c>
      <c r="C240" s="64"/>
      <c r="D240" s="148"/>
      <c r="E240" s="148"/>
      <c r="F240" s="76" t="e">
        <f t="shared" si="6"/>
        <v>#DIV/0!</v>
      </c>
      <c r="G240" s="76" t="e">
        <f t="shared" si="7"/>
        <v>#DIV/0!</v>
      </c>
    </row>
    <row r="241" spans="1:7">
      <c r="A241" s="186">
        <v>20206</v>
      </c>
      <c r="B241" s="250" t="s">
        <v>199</v>
      </c>
      <c r="C241" s="83">
        <f>C242</f>
        <v>0</v>
      </c>
      <c r="D241" s="174">
        <f>D242</f>
        <v>0</v>
      </c>
      <c r="E241" s="174">
        <f>E242</f>
        <v>0</v>
      </c>
      <c r="F241" s="82" t="e">
        <f t="shared" si="6"/>
        <v>#DIV/0!</v>
      </c>
      <c r="G241" s="82" t="e">
        <f t="shared" si="7"/>
        <v>#DIV/0!</v>
      </c>
    </row>
    <row r="242" spans="1:7">
      <c r="A242" s="60">
        <v>2020601</v>
      </c>
      <c r="B242" s="251" t="s">
        <v>200</v>
      </c>
      <c r="C242" s="64"/>
      <c r="D242" s="148"/>
      <c r="E242" s="148"/>
      <c r="F242" s="76" t="e">
        <f t="shared" si="6"/>
        <v>#DIV/0!</v>
      </c>
      <c r="G242" s="76" t="e">
        <f t="shared" si="7"/>
        <v>#DIV/0!</v>
      </c>
    </row>
    <row r="243" spans="1:7">
      <c r="A243" s="186">
        <v>20299</v>
      </c>
      <c r="B243" s="250" t="s">
        <v>201</v>
      </c>
      <c r="C243" s="83">
        <f>C244</f>
        <v>0</v>
      </c>
      <c r="D243" s="174">
        <f>D244</f>
        <v>0</v>
      </c>
      <c r="E243" s="174">
        <f>E244</f>
        <v>0</v>
      </c>
      <c r="F243" s="82" t="e">
        <f t="shared" si="6"/>
        <v>#DIV/0!</v>
      </c>
      <c r="G243" s="82" t="e">
        <f t="shared" si="7"/>
        <v>#DIV/0!</v>
      </c>
    </row>
    <row r="244" spans="1:7">
      <c r="A244" s="60">
        <v>2029999</v>
      </c>
      <c r="B244" s="251" t="s">
        <v>202</v>
      </c>
      <c r="C244" s="64"/>
      <c r="D244" s="148"/>
      <c r="E244" s="148"/>
      <c r="F244" s="76" t="e">
        <f t="shared" si="6"/>
        <v>#DIV/0!</v>
      </c>
      <c r="G244" s="76" t="e">
        <f t="shared" si="7"/>
        <v>#DIV/0!</v>
      </c>
    </row>
    <row r="245" spans="1:7">
      <c r="A245" s="246">
        <v>203</v>
      </c>
      <c r="B245" s="247" t="s">
        <v>203</v>
      </c>
      <c r="C245" s="63">
        <f>SUM(C246,C250,C252,C254,C262)</f>
        <v>0</v>
      </c>
      <c r="D245" s="248">
        <f>SUM(D246,D250,D252,D254,D262)</f>
        <v>0</v>
      </c>
      <c r="E245" s="248">
        <f>SUM(E246,E250,E252,E254,E262)</f>
        <v>0</v>
      </c>
      <c r="F245" s="249" t="e">
        <f t="shared" si="6"/>
        <v>#DIV/0!</v>
      </c>
      <c r="G245" s="249" t="e">
        <f t="shared" si="7"/>
        <v>#DIV/0!</v>
      </c>
    </row>
    <row r="246" spans="1:7">
      <c r="A246" s="186">
        <v>20301</v>
      </c>
      <c r="B246" s="262" t="s">
        <v>204</v>
      </c>
      <c r="C246" s="83">
        <f>SUM(C247:C249)</f>
        <v>0</v>
      </c>
      <c r="D246" s="174">
        <f>SUM(D247:D249)</f>
        <v>0</v>
      </c>
      <c r="E246" s="174">
        <f>SUM(E247:E249)</f>
        <v>0</v>
      </c>
      <c r="F246" s="82" t="e">
        <f t="shared" si="6"/>
        <v>#DIV/0!</v>
      </c>
      <c r="G246" s="82" t="e">
        <f t="shared" si="7"/>
        <v>#DIV/0!</v>
      </c>
    </row>
    <row r="247" spans="1:7">
      <c r="A247" s="60">
        <v>2030101</v>
      </c>
      <c r="B247" s="255" t="s">
        <v>205</v>
      </c>
      <c r="C247" s="64"/>
      <c r="D247" s="148"/>
      <c r="E247" s="148"/>
      <c r="F247" s="76" t="e">
        <f t="shared" si="6"/>
        <v>#DIV/0!</v>
      </c>
      <c r="G247" s="76" t="e">
        <f t="shared" si="7"/>
        <v>#DIV/0!</v>
      </c>
    </row>
    <row r="248" spans="1:7">
      <c r="A248" s="60">
        <v>2030102</v>
      </c>
      <c r="B248" s="255" t="s">
        <v>206</v>
      </c>
      <c r="C248" s="64"/>
      <c r="D248" s="148"/>
      <c r="E248" s="148"/>
      <c r="F248" s="76" t="e">
        <f t="shared" si="6"/>
        <v>#DIV/0!</v>
      </c>
      <c r="G248" s="76" t="e">
        <f t="shared" si="7"/>
        <v>#DIV/0!</v>
      </c>
    </row>
    <row r="249" spans="1:7">
      <c r="A249" s="60">
        <v>2030199</v>
      </c>
      <c r="B249" s="255" t="s">
        <v>207</v>
      </c>
      <c r="C249" s="64"/>
      <c r="D249" s="148"/>
      <c r="E249" s="148"/>
      <c r="F249" s="76" t="e">
        <f t="shared" si="6"/>
        <v>#DIV/0!</v>
      </c>
      <c r="G249" s="76" t="e">
        <f t="shared" si="7"/>
        <v>#DIV/0!</v>
      </c>
    </row>
    <row r="250" spans="1:7">
      <c r="A250" s="186">
        <v>20304</v>
      </c>
      <c r="B250" s="262" t="s">
        <v>208</v>
      </c>
      <c r="C250" s="83">
        <f>C251</f>
        <v>0</v>
      </c>
      <c r="D250" s="174">
        <f>D251</f>
        <v>0</v>
      </c>
      <c r="E250" s="174">
        <f>E251</f>
        <v>0</v>
      </c>
      <c r="F250" s="82" t="e">
        <f t="shared" si="6"/>
        <v>#DIV/0!</v>
      </c>
      <c r="G250" s="82" t="e">
        <f t="shared" si="7"/>
        <v>#DIV/0!</v>
      </c>
    </row>
    <row r="251" spans="1:7">
      <c r="A251" s="60">
        <v>2030401</v>
      </c>
      <c r="B251" s="255" t="s">
        <v>209</v>
      </c>
      <c r="C251" s="64"/>
      <c r="D251" s="148"/>
      <c r="E251" s="148"/>
      <c r="F251" s="76" t="e">
        <f t="shared" si="6"/>
        <v>#DIV/0!</v>
      </c>
      <c r="G251" s="76" t="e">
        <f t="shared" si="7"/>
        <v>#DIV/0!</v>
      </c>
    </row>
    <row r="252" spans="1:7">
      <c r="A252" s="186">
        <v>20305</v>
      </c>
      <c r="B252" s="262" t="s">
        <v>210</v>
      </c>
      <c r="C252" s="83">
        <f>C253</f>
        <v>0</v>
      </c>
      <c r="D252" s="174">
        <f>D253</f>
        <v>0</v>
      </c>
      <c r="E252" s="174">
        <f>E253</f>
        <v>0</v>
      </c>
      <c r="F252" s="82" t="e">
        <f t="shared" si="6"/>
        <v>#DIV/0!</v>
      </c>
      <c r="G252" s="82" t="e">
        <f t="shared" si="7"/>
        <v>#DIV/0!</v>
      </c>
    </row>
    <row r="253" spans="1:7">
      <c r="A253" s="60">
        <v>2030501</v>
      </c>
      <c r="B253" s="255" t="s">
        <v>211</v>
      </c>
      <c r="C253" s="64"/>
      <c r="D253" s="148"/>
      <c r="E253" s="148"/>
      <c r="F253" s="76" t="e">
        <f t="shared" si="6"/>
        <v>#DIV/0!</v>
      </c>
      <c r="G253" s="76" t="e">
        <f t="shared" si="7"/>
        <v>#DIV/0!</v>
      </c>
    </row>
    <row r="254" spans="1:7">
      <c r="A254" s="186">
        <v>20306</v>
      </c>
      <c r="B254" s="258" t="s">
        <v>212</v>
      </c>
      <c r="C254" s="83">
        <f>SUM(C255:C261)</f>
        <v>0</v>
      </c>
      <c r="D254" s="174">
        <f>SUM(D255:D261)</f>
        <v>0</v>
      </c>
      <c r="E254" s="174">
        <f>SUM(E255:E261)</f>
        <v>0</v>
      </c>
      <c r="F254" s="82" t="e">
        <f t="shared" si="6"/>
        <v>#DIV/0!</v>
      </c>
      <c r="G254" s="82" t="e">
        <f t="shared" si="7"/>
        <v>#DIV/0!</v>
      </c>
    </row>
    <row r="255" spans="1:7">
      <c r="A255" s="60">
        <v>2030601</v>
      </c>
      <c r="B255" s="254" t="s">
        <v>213</v>
      </c>
      <c r="C255" s="64"/>
      <c r="D255" s="148"/>
      <c r="E255" s="148"/>
      <c r="F255" s="76" t="e">
        <f t="shared" si="6"/>
        <v>#DIV/0!</v>
      </c>
      <c r="G255" s="76" t="e">
        <f t="shared" si="7"/>
        <v>#DIV/0!</v>
      </c>
    </row>
    <row r="256" spans="1:7">
      <c r="A256" s="60">
        <v>2030602</v>
      </c>
      <c r="B256" s="251" t="s">
        <v>214</v>
      </c>
      <c r="C256" s="64"/>
      <c r="D256" s="148"/>
      <c r="E256" s="148"/>
      <c r="F256" s="76" t="e">
        <f t="shared" si="6"/>
        <v>#DIV/0!</v>
      </c>
      <c r="G256" s="76" t="e">
        <f t="shared" si="7"/>
        <v>#DIV/0!</v>
      </c>
    </row>
    <row r="257" spans="1:7">
      <c r="A257" s="60">
        <v>2030603</v>
      </c>
      <c r="B257" s="251" t="s">
        <v>215</v>
      </c>
      <c r="C257" s="64"/>
      <c r="D257" s="148"/>
      <c r="E257" s="148"/>
      <c r="F257" s="76" t="e">
        <f t="shared" si="6"/>
        <v>#DIV/0!</v>
      </c>
      <c r="G257" s="76" t="e">
        <f t="shared" si="7"/>
        <v>#DIV/0!</v>
      </c>
    </row>
    <row r="258" spans="1:7">
      <c r="A258" s="60">
        <v>2030604</v>
      </c>
      <c r="B258" s="251" t="s">
        <v>216</v>
      </c>
      <c r="C258" s="64"/>
      <c r="D258" s="148"/>
      <c r="E258" s="148"/>
      <c r="F258" s="76" t="e">
        <f t="shared" si="6"/>
        <v>#DIV/0!</v>
      </c>
      <c r="G258" s="76" t="e">
        <f t="shared" si="7"/>
        <v>#DIV/0!</v>
      </c>
    </row>
    <row r="259" spans="1:7">
      <c r="A259" s="60">
        <v>2030607</v>
      </c>
      <c r="B259" s="254" t="s">
        <v>217</v>
      </c>
      <c r="C259" s="64"/>
      <c r="D259" s="148"/>
      <c r="E259" s="148"/>
      <c r="F259" s="76" t="e">
        <f t="shared" si="6"/>
        <v>#DIV/0!</v>
      </c>
      <c r="G259" s="76" t="e">
        <f t="shared" si="7"/>
        <v>#DIV/0!</v>
      </c>
    </row>
    <row r="260" spans="1:7">
      <c r="A260" s="60">
        <v>2030608</v>
      </c>
      <c r="B260" s="254" t="s">
        <v>218</v>
      </c>
      <c r="C260" s="64"/>
      <c r="D260" s="148"/>
      <c r="E260" s="148"/>
      <c r="F260" s="76" t="e">
        <f t="shared" si="6"/>
        <v>#DIV/0!</v>
      </c>
      <c r="G260" s="76" t="e">
        <f t="shared" si="7"/>
        <v>#DIV/0!</v>
      </c>
    </row>
    <row r="261" spans="1:7">
      <c r="A261" s="60">
        <v>2030699</v>
      </c>
      <c r="B261" s="254" t="s">
        <v>219</v>
      </c>
      <c r="C261" s="64"/>
      <c r="D261" s="148"/>
      <c r="E261" s="148"/>
      <c r="F261" s="76" t="e">
        <f t="shared" si="6"/>
        <v>#DIV/0!</v>
      </c>
      <c r="G261" s="76" t="e">
        <f t="shared" si="7"/>
        <v>#DIV/0!</v>
      </c>
    </row>
    <row r="262" spans="1:7">
      <c r="A262" s="186">
        <v>20399</v>
      </c>
      <c r="B262" s="258" t="s">
        <v>220</v>
      </c>
      <c r="C262" s="83">
        <f>C263</f>
        <v>0</v>
      </c>
      <c r="D262" s="174">
        <f>D263</f>
        <v>0</v>
      </c>
      <c r="E262" s="174">
        <f>E263</f>
        <v>0</v>
      </c>
      <c r="F262" s="82" t="e">
        <f t="shared" si="6"/>
        <v>#DIV/0!</v>
      </c>
      <c r="G262" s="82" t="e">
        <f t="shared" si="7"/>
        <v>#DIV/0!</v>
      </c>
    </row>
    <row r="263" spans="1:7">
      <c r="A263" s="81">
        <v>2039999</v>
      </c>
      <c r="B263" s="254" t="s">
        <v>221</v>
      </c>
      <c r="C263" s="64"/>
      <c r="D263" s="148"/>
      <c r="E263" s="148"/>
      <c r="F263" s="76" t="e">
        <f t="shared" ref="F263:F326" si="8">(E263/C263)</f>
        <v>#DIV/0!</v>
      </c>
      <c r="G263" s="76" t="e">
        <f t="shared" ref="G263:G326" si="9">E263/D263</f>
        <v>#DIV/0!</v>
      </c>
    </row>
    <row r="264" spans="1:7">
      <c r="A264" s="246">
        <v>204</v>
      </c>
      <c r="B264" s="247" t="s">
        <v>222</v>
      </c>
      <c r="C264" s="63">
        <f>SUM(C265,C268,C279,C286,C294,C303,C317,C327,C337,C345,C351)</f>
        <v>224</v>
      </c>
      <c r="D264" s="248">
        <f>SUM(D265,D268,D279,D286,D294,D303,D317,D327,D337,D345,D351)</f>
        <v>199</v>
      </c>
      <c r="E264" s="248">
        <f>SUM(E265,E268,E279,E286,E294,E303,E317,E327,E337,E345,E351)</f>
        <v>155.705</v>
      </c>
      <c r="F264" s="249">
        <f t="shared" si="8"/>
        <v>0.695111607142857</v>
      </c>
      <c r="G264" s="249">
        <f t="shared" si="9"/>
        <v>0.782437185929648</v>
      </c>
    </row>
    <row r="265" spans="1:7">
      <c r="A265" s="186">
        <v>20401</v>
      </c>
      <c r="B265" s="250" t="s">
        <v>223</v>
      </c>
      <c r="C265" s="83">
        <f>SUM(C266:C267)</f>
        <v>0</v>
      </c>
      <c r="D265" s="174">
        <f>SUM(D266:D267)</f>
        <v>0</v>
      </c>
      <c r="E265" s="174">
        <f>SUM(E266:E267)</f>
        <v>0</v>
      </c>
      <c r="F265" s="82" t="e">
        <f t="shared" si="8"/>
        <v>#DIV/0!</v>
      </c>
      <c r="G265" s="82" t="e">
        <f t="shared" si="9"/>
        <v>#DIV/0!</v>
      </c>
    </row>
    <row r="266" spans="1:7">
      <c r="A266" s="60">
        <v>2040101</v>
      </c>
      <c r="B266" s="251" t="s">
        <v>224</v>
      </c>
      <c r="C266" s="64"/>
      <c r="D266" s="148"/>
      <c r="E266" s="148"/>
      <c r="F266" s="76" t="e">
        <f t="shared" si="8"/>
        <v>#DIV/0!</v>
      </c>
      <c r="G266" s="76" t="e">
        <f t="shared" si="9"/>
        <v>#DIV/0!</v>
      </c>
    </row>
    <row r="267" spans="1:7">
      <c r="A267" s="60">
        <v>2040199</v>
      </c>
      <c r="B267" s="254" t="s">
        <v>225</v>
      </c>
      <c r="C267" s="64"/>
      <c r="D267" s="148"/>
      <c r="E267" s="148"/>
      <c r="F267" s="76" t="e">
        <f t="shared" si="8"/>
        <v>#DIV/0!</v>
      </c>
      <c r="G267" s="76" t="e">
        <f t="shared" si="9"/>
        <v>#DIV/0!</v>
      </c>
    </row>
    <row r="268" spans="1:7">
      <c r="A268" s="186">
        <v>20402</v>
      </c>
      <c r="B268" s="258" t="s">
        <v>226</v>
      </c>
      <c r="C268" s="83">
        <f>SUM(C269:C278)</f>
        <v>224</v>
      </c>
      <c r="D268" s="174">
        <f>SUM(D269:D278)</f>
        <v>199</v>
      </c>
      <c r="E268" s="174">
        <f>SUM(E269:E278)</f>
        <v>155.705</v>
      </c>
      <c r="F268" s="82">
        <f t="shared" si="8"/>
        <v>0.695111607142857</v>
      </c>
      <c r="G268" s="82">
        <f t="shared" si="9"/>
        <v>0.782437185929648</v>
      </c>
    </row>
    <row r="269" ht="14.25" spans="1:7">
      <c r="A269" s="60">
        <v>2040201</v>
      </c>
      <c r="B269" s="254" t="s">
        <v>66</v>
      </c>
      <c r="C269" s="252"/>
      <c r="D269" s="148"/>
      <c r="E269" s="253"/>
      <c r="F269" s="76" t="e">
        <f t="shared" si="8"/>
        <v>#DIV/0!</v>
      </c>
      <c r="G269" s="76" t="e">
        <f t="shared" si="9"/>
        <v>#DIV/0!</v>
      </c>
    </row>
    <row r="270" ht="14.25" spans="1:7">
      <c r="A270" s="60">
        <v>2040202</v>
      </c>
      <c r="B270" s="254" t="s">
        <v>67</v>
      </c>
      <c r="C270" s="252">
        <v>224</v>
      </c>
      <c r="D270" s="148">
        <v>199</v>
      </c>
      <c r="E270" s="253">
        <v>155.705</v>
      </c>
      <c r="F270" s="76">
        <f t="shared" si="8"/>
        <v>0.695111607142857</v>
      </c>
      <c r="G270" s="76">
        <f t="shared" si="9"/>
        <v>0.782437185929648</v>
      </c>
    </row>
    <row r="271" ht="14.25" spans="1:7">
      <c r="A271" s="60">
        <v>2040203</v>
      </c>
      <c r="B271" s="254" t="s">
        <v>68</v>
      </c>
      <c r="C271" s="252"/>
      <c r="D271" s="148"/>
      <c r="E271" s="253"/>
      <c r="F271" s="76" t="e">
        <f t="shared" si="8"/>
        <v>#DIV/0!</v>
      </c>
      <c r="G271" s="76" t="e">
        <f t="shared" si="9"/>
        <v>#DIV/0!</v>
      </c>
    </row>
    <row r="272" ht="14.25" spans="1:7">
      <c r="A272" s="60">
        <v>2040219</v>
      </c>
      <c r="B272" s="254" t="s">
        <v>107</v>
      </c>
      <c r="C272" s="252"/>
      <c r="D272" s="148"/>
      <c r="E272" s="253"/>
      <c r="F272" s="76" t="e">
        <f t="shared" si="8"/>
        <v>#DIV/0!</v>
      </c>
      <c r="G272" s="76" t="e">
        <f t="shared" si="9"/>
        <v>#DIV/0!</v>
      </c>
    </row>
    <row r="273" ht="14.25" spans="1:7">
      <c r="A273" s="60">
        <v>2040220</v>
      </c>
      <c r="B273" s="254" t="s">
        <v>227</v>
      </c>
      <c r="C273" s="252"/>
      <c r="D273" s="148"/>
      <c r="E273" s="253"/>
      <c r="F273" s="76" t="e">
        <f t="shared" si="8"/>
        <v>#DIV/0!</v>
      </c>
      <c r="G273" s="76" t="e">
        <f t="shared" si="9"/>
        <v>#DIV/0!</v>
      </c>
    </row>
    <row r="274" ht="14.25" spans="1:7">
      <c r="A274" s="60">
        <v>2040221</v>
      </c>
      <c r="B274" s="254" t="s">
        <v>228</v>
      </c>
      <c r="C274" s="252"/>
      <c r="D274" s="148"/>
      <c r="E274" s="253"/>
      <c r="F274" s="76" t="e">
        <f t="shared" si="8"/>
        <v>#DIV/0!</v>
      </c>
      <c r="G274" s="76" t="e">
        <f t="shared" si="9"/>
        <v>#DIV/0!</v>
      </c>
    </row>
    <row r="275" ht="14.25" spans="1:7">
      <c r="A275" s="60">
        <v>2040222</v>
      </c>
      <c r="B275" s="254" t="s">
        <v>229</v>
      </c>
      <c r="C275" s="252"/>
      <c r="D275" s="148"/>
      <c r="E275" s="253"/>
      <c r="F275" s="76" t="e">
        <f t="shared" si="8"/>
        <v>#DIV/0!</v>
      </c>
      <c r="G275" s="76" t="e">
        <f t="shared" si="9"/>
        <v>#DIV/0!</v>
      </c>
    </row>
    <row r="276" ht="14.25" spans="1:7">
      <c r="A276" s="60">
        <v>2040223</v>
      </c>
      <c r="B276" s="254" t="s">
        <v>230</v>
      </c>
      <c r="C276" s="252"/>
      <c r="D276" s="148"/>
      <c r="E276" s="253"/>
      <c r="F276" s="76" t="e">
        <f t="shared" si="8"/>
        <v>#DIV/0!</v>
      </c>
      <c r="G276" s="76" t="e">
        <f t="shared" si="9"/>
        <v>#DIV/0!</v>
      </c>
    </row>
    <row r="277" ht="14.25" spans="1:7">
      <c r="A277" s="60">
        <v>2040250</v>
      </c>
      <c r="B277" s="254" t="s">
        <v>75</v>
      </c>
      <c r="C277" s="252"/>
      <c r="D277" s="148"/>
      <c r="E277" s="253"/>
      <c r="F277" s="76" t="e">
        <f t="shared" si="8"/>
        <v>#DIV/0!</v>
      </c>
      <c r="G277" s="76" t="e">
        <f t="shared" si="9"/>
        <v>#DIV/0!</v>
      </c>
    </row>
    <row r="278" ht="14.25" spans="1:7">
      <c r="A278" s="60">
        <v>2040299</v>
      </c>
      <c r="B278" s="254" t="s">
        <v>231</v>
      </c>
      <c r="C278" s="252"/>
      <c r="D278" s="148"/>
      <c r="E278" s="253"/>
      <c r="F278" s="76" t="e">
        <f t="shared" si="8"/>
        <v>#DIV/0!</v>
      </c>
      <c r="G278" s="76" t="e">
        <f t="shared" si="9"/>
        <v>#DIV/0!</v>
      </c>
    </row>
    <row r="279" spans="1:7">
      <c r="A279" s="186">
        <v>20403</v>
      </c>
      <c r="B279" s="250" t="s">
        <v>232</v>
      </c>
      <c r="C279" s="83">
        <f>SUM(C280:C285)</f>
        <v>0</v>
      </c>
      <c r="D279" s="174">
        <f>SUM(D280:D285)</f>
        <v>0</v>
      </c>
      <c r="E279" s="174">
        <f>SUM(E280:E285)</f>
        <v>0</v>
      </c>
      <c r="F279" s="82" t="e">
        <f t="shared" si="8"/>
        <v>#DIV/0!</v>
      </c>
      <c r="G279" s="82" t="e">
        <f t="shared" si="9"/>
        <v>#DIV/0!</v>
      </c>
    </row>
    <row r="280" spans="1:7">
      <c r="A280" s="60">
        <v>2040301</v>
      </c>
      <c r="B280" s="251" t="s">
        <v>66</v>
      </c>
      <c r="C280" s="64"/>
      <c r="D280" s="148"/>
      <c r="E280" s="148"/>
      <c r="F280" s="76" t="e">
        <f t="shared" si="8"/>
        <v>#DIV/0!</v>
      </c>
      <c r="G280" s="76" t="e">
        <f t="shared" si="9"/>
        <v>#DIV/0!</v>
      </c>
    </row>
    <row r="281" spans="1:7">
      <c r="A281" s="60">
        <v>2040302</v>
      </c>
      <c r="B281" s="251" t="s">
        <v>67</v>
      </c>
      <c r="C281" s="64"/>
      <c r="D281" s="148"/>
      <c r="E281" s="148"/>
      <c r="F281" s="76" t="e">
        <f t="shared" si="8"/>
        <v>#DIV/0!</v>
      </c>
      <c r="G281" s="76" t="e">
        <f t="shared" si="9"/>
        <v>#DIV/0!</v>
      </c>
    </row>
    <row r="282" spans="1:7">
      <c r="A282" s="60">
        <v>2040303</v>
      </c>
      <c r="B282" s="254" t="s">
        <v>68</v>
      </c>
      <c r="C282" s="64"/>
      <c r="D282" s="148"/>
      <c r="E282" s="148"/>
      <c r="F282" s="76" t="e">
        <f t="shared" si="8"/>
        <v>#DIV/0!</v>
      </c>
      <c r="G282" s="76" t="e">
        <f t="shared" si="9"/>
        <v>#DIV/0!</v>
      </c>
    </row>
    <row r="283" spans="1:7">
      <c r="A283" s="60">
        <v>2040304</v>
      </c>
      <c r="B283" s="254" t="s">
        <v>233</v>
      </c>
      <c r="C283" s="64"/>
      <c r="D283" s="148"/>
      <c r="E283" s="148"/>
      <c r="F283" s="76" t="e">
        <f t="shared" si="8"/>
        <v>#DIV/0!</v>
      </c>
      <c r="G283" s="76" t="e">
        <f t="shared" si="9"/>
        <v>#DIV/0!</v>
      </c>
    </row>
    <row r="284" spans="1:7">
      <c r="A284" s="60">
        <v>2040350</v>
      </c>
      <c r="B284" s="254" t="s">
        <v>75</v>
      </c>
      <c r="C284" s="64"/>
      <c r="D284" s="148"/>
      <c r="E284" s="148"/>
      <c r="F284" s="76" t="e">
        <f t="shared" si="8"/>
        <v>#DIV/0!</v>
      </c>
      <c r="G284" s="76" t="e">
        <f t="shared" si="9"/>
        <v>#DIV/0!</v>
      </c>
    </row>
    <row r="285" spans="1:7">
      <c r="A285" s="60">
        <v>2040399</v>
      </c>
      <c r="B285" s="255" t="s">
        <v>234</v>
      </c>
      <c r="C285" s="64"/>
      <c r="D285" s="148"/>
      <c r="E285" s="148"/>
      <c r="F285" s="76" t="e">
        <f t="shared" si="8"/>
        <v>#DIV/0!</v>
      </c>
      <c r="G285" s="76" t="e">
        <f t="shared" si="9"/>
        <v>#DIV/0!</v>
      </c>
    </row>
    <row r="286" spans="1:7">
      <c r="A286" s="186">
        <v>20404</v>
      </c>
      <c r="B286" s="259" t="s">
        <v>235</v>
      </c>
      <c r="C286" s="83">
        <f>SUM(C287:C293)</f>
        <v>0</v>
      </c>
      <c r="D286" s="174">
        <f>SUM(D287:D293)</f>
        <v>0</v>
      </c>
      <c r="E286" s="174">
        <f>SUM(E287:E293)</f>
        <v>0</v>
      </c>
      <c r="F286" s="82" t="e">
        <f t="shared" si="8"/>
        <v>#DIV/0!</v>
      </c>
      <c r="G286" s="82" t="e">
        <f t="shared" si="9"/>
        <v>#DIV/0!</v>
      </c>
    </row>
    <row r="287" spans="1:7">
      <c r="A287" s="60">
        <v>2040401</v>
      </c>
      <c r="B287" s="251" t="s">
        <v>66</v>
      </c>
      <c r="C287" s="64"/>
      <c r="D287" s="148"/>
      <c r="E287" s="148"/>
      <c r="F287" s="76" t="e">
        <f t="shared" si="8"/>
        <v>#DIV/0!</v>
      </c>
      <c r="G287" s="76" t="e">
        <f t="shared" si="9"/>
        <v>#DIV/0!</v>
      </c>
    </row>
    <row r="288" spans="1:7">
      <c r="A288" s="60">
        <v>2040402</v>
      </c>
      <c r="B288" s="251" t="s">
        <v>67</v>
      </c>
      <c r="C288" s="64"/>
      <c r="D288" s="148"/>
      <c r="E288" s="148"/>
      <c r="F288" s="76" t="e">
        <f t="shared" si="8"/>
        <v>#DIV/0!</v>
      </c>
      <c r="G288" s="76" t="e">
        <f t="shared" si="9"/>
        <v>#DIV/0!</v>
      </c>
    </row>
    <row r="289" spans="1:7">
      <c r="A289" s="60">
        <v>2040403</v>
      </c>
      <c r="B289" s="254" t="s">
        <v>68</v>
      </c>
      <c r="C289" s="64"/>
      <c r="D289" s="148"/>
      <c r="E289" s="148"/>
      <c r="F289" s="76" t="e">
        <f t="shared" si="8"/>
        <v>#DIV/0!</v>
      </c>
      <c r="G289" s="76" t="e">
        <f t="shared" si="9"/>
        <v>#DIV/0!</v>
      </c>
    </row>
    <row r="290" spans="1:7">
      <c r="A290" s="60">
        <v>2040409</v>
      </c>
      <c r="B290" s="254" t="s">
        <v>236</v>
      </c>
      <c r="C290" s="64"/>
      <c r="D290" s="148"/>
      <c r="E290" s="148"/>
      <c r="F290" s="76" t="e">
        <f t="shared" si="8"/>
        <v>#DIV/0!</v>
      </c>
      <c r="G290" s="76" t="e">
        <f t="shared" si="9"/>
        <v>#DIV/0!</v>
      </c>
    </row>
    <row r="291" spans="1:7">
      <c r="A291" s="60">
        <v>2040410</v>
      </c>
      <c r="B291" s="254" t="s">
        <v>237</v>
      </c>
      <c r="C291" s="64"/>
      <c r="D291" s="148"/>
      <c r="E291" s="148"/>
      <c r="F291" s="76" t="e">
        <f t="shared" si="8"/>
        <v>#DIV/0!</v>
      </c>
      <c r="G291" s="76" t="e">
        <f t="shared" si="9"/>
        <v>#DIV/0!</v>
      </c>
    </row>
    <row r="292" spans="1:7">
      <c r="A292" s="60">
        <v>2040450</v>
      </c>
      <c r="B292" s="254" t="s">
        <v>75</v>
      </c>
      <c r="C292" s="64"/>
      <c r="D292" s="148"/>
      <c r="E292" s="148"/>
      <c r="F292" s="76" t="e">
        <f t="shared" si="8"/>
        <v>#DIV/0!</v>
      </c>
      <c r="G292" s="76" t="e">
        <f t="shared" si="9"/>
        <v>#DIV/0!</v>
      </c>
    </row>
    <row r="293" spans="1:7">
      <c r="A293" s="60">
        <v>2040499</v>
      </c>
      <c r="B293" s="254" t="s">
        <v>238</v>
      </c>
      <c r="C293" s="64"/>
      <c r="D293" s="148"/>
      <c r="E293" s="148"/>
      <c r="F293" s="76" t="e">
        <f t="shared" si="8"/>
        <v>#DIV/0!</v>
      </c>
      <c r="G293" s="76" t="e">
        <f t="shared" si="9"/>
        <v>#DIV/0!</v>
      </c>
    </row>
    <row r="294" spans="1:7">
      <c r="A294" s="186">
        <v>20405</v>
      </c>
      <c r="B294" s="262" t="s">
        <v>239</v>
      </c>
      <c r="C294" s="83">
        <f>SUM(C295:C302)</f>
        <v>0</v>
      </c>
      <c r="D294" s="174">
        <f>SUM(D295:D302)</f>
        <v>0</v>
      </c>
      <c r="E294" s="174">
        <f>SUM(E295:E302)</f>
        <v>0</v>
      </c>
      <c r="F294" s="82" t="e">
        <f t="shared" si="8"/>
        <v>#DIV/0!</v>
      </c>
      <c r="G294" s="82" t="e">
        <f t="shared" si="9"/>
        <v>#DIV/0!</v>
      </c>
    </row>
    <row r="295" spans="1:7">
      <c r="A295" s="60">
        <v>2040501</v>
      </c>
      <c r="B295" s="251" t="s">
        <v>66</v>
      </c>
      <c r="C295" s="64"/>
      <c r="D295" s="148"/>
      <c r="E295" s="148"/>
      <c r="F295" s="76" t="e">
        <f t="shared" si="8"/>
        <v>#DIV/0!</v>
      </c>
      <c r="G295" s="76" t="e">
        <f t="shared" si="9"/>
        <v>#DIV/0!</v>
      </c>
    </row>
    <row r="296" spans="1:7">
      <c r="A296" s="60">
        <v>2040502</v>
      </c>
      <c r="B296" s="251" t="s">
        <v>67</v>
      </c>
      <c r="C296" s="64"/>
      <c r="D296" s="148"/>
      <c r="E296" s="148"/>
      <c r="F296" s="76" t="e">
        <f t="shared" si="8"/>
        <v>#DIV/0!</v>
      </c>
      <c r="G296" s="76" t="e">
        <f t="shared" si="9"/>
        <v>#DIV/0!</v>
      </c>
    </row>
    <row r="297" spans="1:7">
      <c r="A297" s="60">
        <v>2040503</v>
      </c>
      <c r="B297" s="251" t="s">
        <v>68</v>
      </c>
      <c r="C297" s="64"/>
      <c r="D297" s="148"/>
      <c r="E297" s="148"/>
      <c r="F297" s="76" t="e">
        <f t="shared" si="8"/>
        <v>#DIV/0!</v>
      </c>
      <c r="G297" s="76" t="e">
        <f t="shared" si="9"/>
        <v>#DIV/0!</v>
      </c>
    </row>
    <row r="298" spans="1:7">
      <c r="A298" s="60">
        <v>2040504</v>
      </c>
      <c r="B298" s="254" t="s">
        <v>240</v>
      </c>
      <c r="C298" s="64"/>
      <c r="D298" s="148"/>
      <c r="E298" s="148"/>
      <c r="F298" s="76" t="e">
        <f t="shared" si="8"/>
        <v>#DIV/0!</v>
      </c>
      <c r="G298" s="76" t="e">
        <f t="shared" si="9"/>
        <v>#DIV/0!</v>
      </c>
    </row>
    <row r="299" spans="1:7">
      <c r="A299" s="60">
        <v>2040505</v>
      </c>
      <c r="B299" s="254" t="s">
        <v>241</v>
      </c>
      <c r="C299" s="64"/>
      <c r="D299" s="148"/>
      <c r="E299" s="148"/>
      <c r="F299" s="76" t="e">
        <f t="shared" si="8"/>
        <v>#DIV/0!</v>
      </c>
      <c r="G299" s="76" t="e">
        <f t="shared" si="9"/>
        <v>#DIV/0!</v>
      </c>
    </row>
    <row r="300" spans="1:7">
      <c r="A300" s="60">
        <v>2040506</v>
      </c>
      <c r="B300" s="254" t="s">
        <v>242</v>
      </c>
      <c r="C300" s="64"/>
      <c r="D300" s="148"/>
      <c r="E300" s="148"/>
      <c r="F300" s="76" t="e">
        <f t="shared" si="8"/>
        <v>#DIV/0!</v>
      </c>
      <c r="G300" s="76" t="e">
        <f t="shared" si="9"/>
        <v>#DIV/0!</v>
      </c>
    </row>
    <row r="301" spans="1:7">
      <c r="A301" s="60">
        <v>2040550</v>
      </c>
      <c r="B301" s="251" t="s">
        <v>75</v>
      </c>
      <c r="C301" s="64"/>
      <c r="D301" s="148"/>
      <c r="E301" s="148"/>
      <c r="F301" s="76" t="e">
        <f t="shared" si="8"/>
        <v>#DIV/0!</v>
      </c>
      <c r="G301" s="76" t="e">
        <f t="shared" si="9"/>
        <v>#DIV/0!</v>
      </c>
    </row>
    <row r="302" spans="1:7">
      <c r="A302" s="60">
        <v>2040599</v>
      </c>
      <c r="B302" s="251" t="s">
        <v>243</v>
      </c>
      <c r="C302" s="64"/>
      <c r="D302" s="148"/>
      <c r="E302" s="148"/>
      <c r="F302" s="76" t="e">
        <f t="shared" si="8"/>
        <v>#DIV/0!</v>
      </c>
      <c r="G302" s="76" t="e">
        <f t="shared" si="9"/>
        <v>#DIV/0!</v>
      </c>
    </row>
    <row r="303" spans="1:7">
      <c r="A303" s="186">
        <v>20406</v>
      </c>
      <c r="B303" s="250" t="s">
        <v>244</v>
      </c>
      <c r="C303" s="83">
        <f>SUM(C304:C316)</f>
        <v>0</v>
      </c>
      <c r="D303" s="174">
        <f>SUM(D304:D316)</f>
        <v>0</v>
      </c>
      <c r="E303" s="174">
        <f>SUM(E304:E316)</f>
        <v>0</v>
      </c>
      <c r="F303" s="82" t="e">
        <f t="shared" si="8"/>
        <v>#DIV/0!</v>
      </c>
      <c r="G303" s="82" t="e">
        <f t="shared" si="9"/>
        <v>#DIV/0!</v>
      </c>
    </row>
    <row r="304" spans="1:7">
      <c r="A304" s="60">
        <v>2040601</v>
      </c>
      <c r="B304" s="254" t="s">
        <v>66</v>
      </c>
      <c r="C304" s="64"/>
      <c r="D304" s="148"/>
      <c r="E304" s="148"/>
      <c r="F304" s="76" t="e">
        <f t="shared" si="8"/>
        <v>#DIV/0!</v>
      </c>
      <c r="G304" s="76" t="e">
        <f t="shared" si="9"/>
        <v>#DIV/0!</v>
      </c>
    </row>
    <row r="305" spans="1:7">
      <c r="A305" s="60">
        <v>2040602</v>
      </c>
      <c r="B305" s="254" t="s">
        <v>67</v>
      </c>
      <c r="C305" s="64"/>
      <c r="D305" s="148"/>
      <c r="E305" s="148"/>
      <c r="F305" s="76" t="e">
        <f t="shared" si="8"/>
        <v>#DIV/0!</v>
      </c>
      <c r="G305" s="76" t="e">
        <f t="shared" si="9"/>
        <v>#DIV/0!</v>
      </c>
    </row>
    <row r="306" spans="1:7">
      <c r="A306" s="60">
        <v>2040603</v>
      </c>
      <c r="B306" s="254" t="s">
        <v>68</v>
      </c>
      <c r="C306" s="64"/>
      <c r="D306" s="148"/>
      <c r="E306" s="148"/>
      <c r="F306" s="76" t="e">
        <f t="shared" si="8"/>
        <v>#DIV/0!</v>
      </c>
      <c r="G306" s="76" t="e">
        <f t="shared" si="9"/>
        <v>#DIV/0!</v>
      </c>
    </row>
    <row r="307" spans="1:7">
      <c r="A307" s="60">
        <v>2040604</v>
      </c>
      <c r="B307" s="255" t="s">
        <v>245</v>
      </c>
      <c r="C307" s="64"/>
      <c r="D307" s="148"/>
      <c r="E307" s="148"/>
      <c r="F307" s="76" t="e">
        <f t="shared" si="8"/>
        <v>#DIV/0!</v>
      </c>
      <c r="G307" s="76" t="e">
        <f t="shared" si="9"/>
        <v>#DIV/0!</v>
      </c>
    </row>
    <row r="308" spans="1:7">
      <c r="A308" s="60">
        <v>2040605</v>
      </c>
      <c r="B308" s="251" t="s">
        <v>246</v>
      </c>
      <c r="C308" s="64"/>
      <c r="D308" s="148"/>
      <c r="E308" s="148"/>
      <c r="F308" s="76" t="e">
        <f t="shared" si="8"/>
        <v>#DIV/0!</v>
      </c>
      <c r="G308" s="76" t="e">
        <f t="shared" si="9"/>
        <v>#DIV/0!</v>
      </c>
    </row>
    <row r="309" spans="1:7">
      <c r="A309" s="60">
        <v>2040606</v>
      </c>
      <c r="B309" s="251" t="s">
        <v>247</v>
      </c>
      <c r="C309" s="64"/>
      <c r="D309" s="148"/>
      <c r="E309" s="148"/>
      <c r="F309" s="76" t="e">
        <f t="shared" si="8"/>
        <v>#DIV/0!</v>
      </c>
      <c r="G309" s="76" t="e">
        <f t="shared" si="9"/>
        <v>#DIV/0!</v>
      </c>
    </row>
    <row r="310" spans="1:7">
      <c r="A310" s="60">
        <v>2040607</v>
      </c>
      <c r="B310" s="257" t="s">
        <v>248</v>
      </c>
      <c r="C310" s="64"/>
      <c r="D310" s="148"/>
      <c r="E310" s="148"/>
      <c r="F310" s="76" t="e">
        <f t="shared" si="8"/>
        <v>#DIV/0!</v>
      </c>
      <c r="G310" s="76" t="e">
        <f t="shared" si="9"/>
        <v>#DIV/0!</v>
      </c>
    </row>
    <row r="311" spans="1:7">
      <c r="A311" s="60">
        <v>2040608</v>
      </c>
      <c r="B311" s="254" t="s">
        <v>249</v>
      </c>
      <c r="C311" s="64"/>
      <c r="D311" s="148"/>
      <c r="E311" s="148"/>
      <c r="F311" s="76" t="e">
        <f t="shared" si="8"/>
        <v>#DIV/0!</v>
      </c>
      <c r="G311" s="76" t="e">
        <f t="shared" si="9"/>
        <v>#DIV/0!</v>
      </c>
    </row>
    <row r="312" spans="1:7">
      <c r="A312" s="60">
        <v>2040610</v>
      </c>
      <c r="B312" s="254" t="s">
        <v>250</v>
      </c>
      <c r="C312" s="64"/>
      <c r="D312" s="148"/>
      <c r="E312" s="148"/>
      <c r="F312" s="76" t="e">
        <f t="shared" si="8"/>
        <v>#DIV/0!</v>
      </c>
      <c r="G312" s="76" t="e">
        <f t="shared" si="9"/>
        <v>#DIV/0!</v>
      </c>
    </row>
    <row r="313" spans="1:7">
      <c r="A313" s="60">
        <v>2040612</v>
      </c>
      <c r="B313" s="254" t="s">
        <v>251</v>
      </c>
      <c r="C313" s="64"/>
      <c r="D313" s="148"/>
      <c r="E313" s="148"/>
      <c r="F313" s="76" t="e">
        <f t="shared" si="8"/>
        <v>#DIV/0!</v>
      </c>
      <c r="G313" s="76" t="e">
        <f t="shared" si="9"/>
        <v>#DIV/0!</v>
      </c>
    </row>
    <row r="314" spans="1:7">
      <c r="A314" s="60">
        <v>2040613</v>
      </c>
      <c r="B314" s="254" t="s">
        <v>107</v>
      </c>
      <c r="C314" s="64"/>
      <c r="D314" s="148"/>
      <c r="E314" s="148"/>
      <c r="F314" s="76" t="e">
        <f t="shared" si="8"/>
        <v>#DIV/0!</v>
      </c>
      <c r="G314" s="76" t="e">
        <f t="shared" si="9"/>
        <v>#DIV/0!</v>
      </c>
    </row>
    <row r="315" spans="1:7">
      <c r="A315" s="60">
        <v>2040650</v>
      </c>
      <c r="B315" s="254" t="s">
        <v>75</v>
      </c>
      <c r="C315" s="64"/>
      <c r="D315" s="148"/>
      <c r="E315" s="148"/>
      <c r="F315" s="76" t="e">
        <f t="shared" si="8"/>
        <v>#DIV/0!</v>
      </c>
      <c r="G315" s="76" t="e">
        <f t="shared" si="9"/>
        <v>#DIV/0!</v>
      </c>
    </row>
    <row r="316" spans="1:7">
      <c r="A316" s="60">
        <v>2040699</v>
      </c>
      <c r="B316" s="251" t="s">
        <v>252</v>
      </c>
      <c r="C316" s="64"/>
      <c r="D316" s="148"/>
      <c r="E316" s="148"/>
      <c r="F316" s="76" t="e">
        <f t="shared" si="8"/>
        <v>#DIV/0!</v>
      </c>
      <c r="G316" s="76" t="e">
        <f t="shared" si="9"/>
        <v>#DIV/0!</v>
      </c>
    </row>
    <row r="317" spans="1:7">
      <c r="A317" s="186">
        <v>20407</v>
      </c>
      <c r="B317" s="259" t="s">
        <v>253</v>
      </c>
      <c r="C317" s="83">
        <f>SUM(C318:C326)</f>
        <v>0</v>
      </c>
      <c r="D317" s="174">
        <f>SUM(D318:D326)</f>
        <v>0</v>
      </c>
      <c r="E317" s="174">
        <f>SUM(E318:E326)</f>
        <v>0</v>
      </c>
      <c r="F317" s="82" t="e">
        <f t="shared" si="8"/>
        <v>#DIV/0!</v>
      </c>
      <c r="G317" s="82" t="e">
        <f t="shared" si="9"/>
        <v>#DIV/0!</v>
      </c>
    </row>
    <row r="318" spans="1:7">
      <c r="A318" s="60">
        <v>2040701</v>
      </c>
      <c r="B318" s="251" t="s">
        <v>66</v>
      </c>
      <c r="C318" s="64"/>
      <c r="D318" s="148"/>
      <c r="E318" s="148"/>
      <c r="F318" s="76" t="e">
        <f t="shared" si="8"/>
        <v>#DIV/0!</v>
      </c>
      <c r="G318" s="76" t="e">
        <f t="shared" si="9"/>
        <v>#DIV/0!</v>
      </c>
    </row>
    <row r="319" spans="1:7">
      <c r="A319" s="60">
        <v>2040702</v>
      </c>
      <c r="B319" s="254" t="s">
        <v>67</v>
      </c>
      <c r="C319" s="64"/>
      <c r="D319" s="148"/>
      <c r="E319" s="148"/>
      <c r="F319" s="76" t="e">
        <f t="shared" si="8"/>
        <v>#DIV/0!</v>
      </c>
      <c r="G319" s="76" t="e">
        <f t="shared" si="9"/>
        <v>#DIV/0!</v>
      </c>
    </row>
    <row r="320" spans="1:7">
      <c r="A320" s="60">
        <v>2040703</v>
      </c>
      <c r="B320" s="254" t="s">
        <v>68</v>
      </c>
      <c r="C320" s="64"/>
      <c r="D320" s="148"/>
      <c r="E320" s="148"/>
      <c r="F320" s="76" t="e">
        <f t="shared" si="8"/>
        <v>#DIV/0!</v>
      </c>
      <c r="G320" s="76" t="e">
        <f t="shared" si="9"/>
        <v>#DIV/0!</v>
      </c>
    </row>
    <row r="321" spans="1:7">
      <c r="A321" s="60">
        <v>2040704</v>
      </c>
      <c r="B321" s="254" t="s">
        <v>254</v>
      </c>
      <c r="C321" s="64"/>
      <c r="D321" s="148"/>
      <c r="E321" s="148"/>
      <c r="F321" s="76" t="e">
        <f t="shared" si="8"/>
        <v>#DIV/0!</v>
      </c>
      <c r="G321" s="76" t="e">
        <f t="shared" si="9"/>
        <v>#DIV/0!</v>
      </c>
    </row>
    <row r="322" spans="1:7">
      <c r="A322" s="60">
        <v>2040705</v>
      </c>
      <c r="B322" s="255" t="s">
        <v>255</v>
      </c>
      <c r="C322" s="64"/>
      <c r="D322" s="148"/>
      <c r="E322" s="148"/>
      <c r="F322" s="76" t="e">
        <f t="shared" si="8"/>
        <v>#DIV/0!</v>
      </c>
      <c r="G322" s="76" t="e">
        <f t="shared" si="9"/>
        <v>#DIV/0!</v>
      </c>
    </row>
    <row r="323" spans="1:7">
      <c r="A323" s="60">
        <v>2040706</v>
      </c>
      <c r="B323" s="251" t="s">
        <v>256</v>
      </c>
      <c r="C323" s="64"/>
      <c r="D323" s="148"/>
      <c r="E323" s="148"/>
      <c r="F323" s="76" t="e">
        <f t="shared" si="8"/>
        <v>#DIV/0!</v>
      </c>
      <c r="G323" s="76" t="e">
        <f t="shared" si="9"/>
        <v>#DIV/0!</v>
      </c>
    </row>
    <row r="324" spans="1:7">
      <c r="A324" s="60">
        <v>2040707</v>
      </c>
      <c r="B324" s="251" t="s">
        <v>107</v>
      </c>
      <c r="C324" s="64"/>
      <c r="D324" s="148"/>
      <c r="E324" s="148"/>
      <c r="F324" s="76" t="e">
        <f t="shared" si="8"/>
        <v>#DIV/0!</v>
      </c>
      <c r="G324" s="76" t="e">
        <f t="shared" si="9"/>
        <v>#DIV/0!</v>
      </c>
    </row>
    <row r="325" spans="1:7">
      <c r="A325" s="60">
        <v>2040750</v>
      </c>
      <c r="B325" s="251" t="s">
        <v>75</v>
      </c>
      <c r="C325" s="64"/>
      <c r="D325" s="148"/>
      <c r="E325" s="148"/>
      <c r="F325" s="76" t="e">
        <f t="shared" si="8"/>
        <v>#DIV/0!</v>
      </c>
      <c r="G325" s="76" t="e">
        <f t="shared" si="9"/>
        <v>#DIV/0!</v>
      </c>
    </row>
    <row r="326" spans="1:7">
      <c r="A326" s="60">
        <v>2040799</v>
      </c>
      <c r="B326" s="251" t="s">
        <v>257</v>
      </c>
      <c r="C326" s="64"/>
      <c r="D326" s="148"/>
      <c r="E326" s="148"/>
      <c r="F326" s="76" t="e">
        <f t="shared" si="8"/>
        <v>#DIV/0!</v>
      </c>
      <c r="G326" s="76" t="e">
        <f t="shared" si="9"/>
        <v>#DIV/0!</v>
      </c>
    </row>
    <row r="327" spans="1:7">
      <c r="A327" s="186">
        <v>20408</v>
      </c>
      <c r="B327" s="258" t="s">
        <v>258</v>
      </c>
      <c r="C327" s="83">
        <f>SUM(C328:C336)</f>
        <v>0</v>
      </c>
      <c r="D327" s="174">
        <f>SUM(D328:D336)</f>
        <v>0</v>
      </c>
      <c r="E327" s="174">
        <f>SUM(E328:E336)</f>
        <v>0</v>
      </c>
      <c r="F327" s="82" t="e">
        <f t="shared" ref="F327:F390" si="10">(E327/C327)</f>
        <v>#DIV/0!</v>
      </c>
      <c r="G327" s="82" t="e">
        <f t="shared" ref="G327:G390" si="11">E327/D327</f>
        <v>#DIV/0!</v>
      </c>
    </row>
    <row r="328" spans="1:7">
      <c r="A328" s="60">
        <v>2040801</v>
      </c>
      <c r="B328" s="254" t="s">
        <v>66</v>
      </c>
      <c r="C328" s="64"/>
      <c r="D328" s="148"/>
      <c r="E328" s="148"/>
      <c r="F328" s="76" t="e">
        <f t="shared" si="10"/>
        <v>#DIV/0!</v>
      </c>
      <c r="G328" s="76" t="e">
        <f t="shared" si="11"/>
        <v>#DIV/0!</v>
      </c>
    </row>
    <row r="329" spans="1:7">
      <c r="A329" s="60">
        <v>2040802</v>
      </c>
      <c r="B329" s="254" t="s">
        <v>67</v>
      </c>
      <c r="C329" s="64"/>
      <c r="D329" s="148"/>
      <c r="E329" s="148"/>
      <c r="F329" s="76" t="e">
        <f t="shared" si="10"/>
        <v>#DIV/0!</v>
      </c>
      <c r="G329" s="76" t="e">
        <f t="shared" si="11"/>
        <v>#DIV/0!</v>
      </c>
    </row>
    <row r="330" spans="1:7">
      <c r="A330" s="60">
        <v>2040803</v>
      </c>
      <c r="B330" s="251" t="s">
        <v>68</v>
      </c>
      <c r="C330" s="64"/>
      <c r="D330" s="148"/>
      <c r="E330" s="148"/>
      <c r="F330" s="76" t="e">
        <f t="shared" si="10"/>
        <v>#DIV/0!</v>
      </c>
      <c r="G330" s="76" t="e">
        <f t="shared" si="11"/>
        <v>#DIV/0!</v>
      </c>
    </row>
    <row r="331" spans="1:7">
      <c r="A331" s="60">
        <v>2040804</v>
      </c>
      <c r="B331" s="251" t="s">
        <v>259</v>
      </c>
      <c r="C331" s="64"/>
      <c r="D331" s="148"/>
      <c r="E331" s="148"/>
      <c r="F331" s="76" t="e">
        <f t="shared" si="10"/>
        <v>#DIV/0!</v>
      </c>
      <c r="G331" s="76" t="e">
        <f t="shared" si="11"/>
        <v>#DIV/0!</v>
      </c>
    </row>
    <row r="332" spans="1:7">
      <c r="A332" s="60">
        <v>2040805</v>
      </c>
      <c r="B332" s="251" t="s">
        <v>260</v>
      </c>
      <c r="C332" s="64"/>
      <c r="D332" s="148"/>
      <c r="E332" s="148"/>
      <c r="F332" s="76" t="e">
        <f t="shared" si="10"/>
        <v>#DIV/0!</v>
      </c>
      <c r="G332" s="76" t="e">
        <f t="shared" si="11"/>
        <v>#DIV/0!</v>
      </c>
    </row>
    <row r="333" spans="1:7">
      <c r="A333" s="60">
        <v>2040806</v>
      </c>
      <c r="B333" s="254" t="s">
        <v>261</v>
      </c>
      <c r="C333" s="64"/>
      <c r="D333" s="148"/>
      <c r="E333" s="148"/>
      <c r="F333" s="76" t="e">
        <f t="shared" si="10"/>
        <v>#DIV/0!</v>
      </c>
      <c r="G333" s="76" t="e">
        <f t="shared" si="11"/>
        <v>#DIV/0!</v>
      </c>
    </row>
    <row r="334" spans="1:7">
      <c r="A334" s="60">
        <v>2040807</v>
      </c>
      <c r="B334" s="254" t="s">
        <v>107</v>
      </c>
      <c r="C334" s="64"/>
      <c r="D334" s="148"/>
      <c r="E334" s="148"/>
      <c r="F334" s="76" t="e">
        <f t="shared" si="10"/>
        <v>#DIV/0!</v>
      </c>
      <c r="G334" s="76" t="e">
        <f t="shared" si="11"/>
        <v>#DIV/0!</v>
      </c>
    </row>
    <row r="335" spans="1:7">
      <c r="A335" s="60">
        <v>2040850</v>
      </c>
      <c r="B335" s="254" t="s">
        <v>75</v>
      </c>
      <c r="C335" s="64"/>
      <c r="D335" s="148"/>
      <c r="E335" s="148"/>
      <c r="F335" s="76" t="e">
        <f t="shared" si="10"/>
        <v>#DIV/0!</v>
      </c>
      <c r="G335" s="76" t="e">
        <f t="shared" si="11"/>
        <v>#DIV/0!</v>
      </c>
    </row>
    <row r="336" spans="1:7">
      <c r="A336" s="60">
        <v>2040899</v>
      </c>
      <c r="B336" s="254" t="s">
        <v>262</v>
      </c>
      <c r="C336" s="64"/>
      <c r="D336" s="148"/>
      <c r="E336" s="148"/>
      <c r="F336" s="76" t="e">
        <f t="shared" si="10"/>
        <v>#DIV/0!</v>
      </c>
      <c r="G336" s="76" t="e">
        <f t="shared" si="11"/>
        <v>#DIV/0!</v>
      </c>
    </row>
    <row r="337" spans="1:7">
      <c r="A337" s="186">
        <v>20409</v>
      </c>
      <c r="B337" s="262" t="s">
        <v>263</v>
      </c>
      <c r="C337" s="83">
        <f>SUM(C338:C344)</f>
        <v>0</v>
      </c>
      <c r="D337" s="174">
        <f>SUM(D338:D344)</f>
        <v>0</v>
      </c>
      <c r="E337" s="174">
        <f>SUM(E338:E344)</f>
        <v>0</v>
      </c>
      <c r="F337" s="82" t="e">
        <f t="shared" si="10"/>
        <v>#DIV/0!</v>
      </c>
      <c r="G337" s="82" t="e">
        <f t="shared" si="11"/>
        <v>#DIV/0!</v>
      </c>
    </row>
    <row r="338" spans="1:7">
      <c r="A338" s="60">
        <v>2040901</v>
      </c>
      <c r="B338" s="251" t="s">
        <v>66</v>
      </c>
      <c r="C338" s="64"/>
      <c r="D338" s="148"/>
      <c r="E338" s="148"/>
      <c r="F338" s="76" t="e">
        <f t="shared" si="10"/>
        <v>#DIV/0!</v>
      </c>
      <c r="G338" s="76" t="e">
        <f t="shared" si="11"/>
        <v>#DIV/0!</v>
      </c>
    </row>
    <row r="339" spans="1:7">
      <c r="A339" s="60">
        <v>2040902</v>
      </c>
      <c r="B339" s="251" t="s">
        <v>67</v>
      </c>
      <c r="C339" s="64"/>
      <c r="D339" s="148"/>
      <c r="E339" s="148"/>
      <c r="F339" s="76" t="e">
        <f t="shared" si="10"/>
        <v>#DIV/0!</v>
      </c>
      <c r="G339" s="76" t="e">
        <f t="shared" si="11"/>
        <v>#DIV/0!</v>
      </c>
    </row>
    <row r="340" spans="1:7">
      <c r="A340" s="60">
        <v>2040903</v>
      </c>
      <c r="B340" s="257" t="s">
        <v>68</v>
      </c>
      <c r="C340" s="64"/>
      <c r="D340" s="148"/>
      <c r="E340" s="148"/>
      <c r="F340" s="76" t="e">
        <f t="shared" si="10"/>
        <v>#DIV/0!</v>
      </c>
      <c r="G340" s="76" t="e">
        <f t="shared" si="11"/>
        <v>#DIV/0!</v>
      </c>
    </row>
    <row r="341" spans="1:7">
      <c r="A341" s="60">
        <v>2040904</v>
      </c>
      <c r="B341" s="260" t="s">
        <v>264</v>
      </c>
      <c r="C341" s="64"/>
      <c r="D341" s="148"/>
      <c r="E341" s="148"/>
      <c r="F341" s="76" t="e">
        <f t="shared" si="10"/>
        <v>#DIV/0!</v>
      </c>
      <c r="G341" s="76" t="e">
        <f t="shared" si="11"/>
        <v>#DIV/0!</v>
      </c>
    </row>
    <row r="342" spans="1:7">
      <c r="A342" s="60">
        <v>2040905</v>
      </c>
      <c r="B342" s="254" t="s">
        <v>265</v>
      </c>
      <c r="C342" s="64"/>
      <c r="D342" s="148"/>
      <c r="E342" s="148"/>
      <c r="F342" s="76" t="e">
        <f t="shared" si="10"/>
        <v>#DIV/0!</v>
      </c>
      <c r="G342" s="76" t="e">
        <f t="shared" si="11"/>
        <v>#DIV/0!</v>
      </c>
    </row>
    <row r="343" spans="1:7">
      <c r="A343" s="60">
        <v>2040950</v>
      </c>
      <c r="B343" s="254" t="s">
        <v>75</v>
      </c>
      <c r="C343" s="64"/>
      <c r="D343" s="148"/>
      <c r="E343" s="148"/>
      <c r="F343" s="76" t="e">
        <f t="shared" si="10"/>
        <v>#DIV/0!</v>
      </c>
      <c r="G343" s="76" t="e">
        <f t="shared" si="11"/>
        <v>#DIV/0!</v>
      </c>
    </row>
    <row r="344" spans="1:7">
      <c r="A344" s="60">
        <v>2040999</v>
      </c>
      <c r="B344" s="251" t="s">
        <v>266</v>
      </c>
      <c r="C344" s="64"/>
      <c r="D344" s="148"/>
      <c r="E344" s="148"/>
      <c r="F344" s="76" t="e">
        <f t="shared" si="10"/>
        <v>#DIV/0!</v>
      </c>
      <c r="G344" s="76" t="e">
        <f t="shared" si="11"/>
        <v>#DIV/0!</v>
      </c>
    </row>
    <row r="345" spans="1:7">
      <c r="A345" s="186">
        <v>20410</v>
      </c>
      <c r="B345" s="250" t="s">
        <v>267</v>
      </c>
      <c r="C345" s="83">
        <f>SUM(C346:C350)</f>
        <v>0</v>
      </c>
      <c r="D345" s="174">
        <f>SUM(D346:D350)</f>
        <v>0</v>
      </c>
      <c r="E345" s="174">
        <f>SUM(E346:E350)</f>
        <v>0</v>
      </c>
      <c r="F345" s="82" t="e">
        <f t="shared" si="10"/>
        <v>#DIV/0!</v>
      </c>
      <c r="G345" s="82" t="e">
        <f t="shared" si="11"/>
        <v>#DIV/0!</v>
      </c>
    </row>
    <row r="346" spans="1:7">
      <c r="A346" s="60">
        <v>2041001</v>
      </c>
      <c r="B346" s="251" t="s">
        <v>66</v>
      </c>
      <c r="C346" s="64"/>
      <c r="D346" s="148"/>
      <c r="E346" s="148"/>
      <c r="F346" s="76" t="e">
        <f t="shared" si="10"/>
        <v>#DIV/0!</v>
      </c>
      <c r="G346" s="76" t="e">
        <f t="shared" si="11"/>
        <v>#DIV/0!</v>
      </c>
    </row>
    <row r="347" spans="1:7">
      <c r="A347" s="60">
        <v>2041002</v>
      </c>
      <c r="B347" s="254" t="s">
        <v>67</v>
      </c>
      <c r="C347" s="64"/>
      <c r="D347" s="148"/>
      <c r="E347" s="148"/>
      <c r="F347" s="76" t="e">
        <f t="shared" si="10"/>
        <v>#DIV/0!</v>
      </c>
      <c r="G347" s="76" t="e">
        <f t="shared" si="11"/>
        <v>#DIV/0!</v>
      </c>
    </row>
    <row r="348" spans="1:7">
      <c r="A348" s="60">
        <v>2041006</v>
      </c>
      <c r="B348" s="251" t="s">
        <v>107</v>
      </c>
      <c r="C348" s="64"/>
      <c r="D348" s="148"/>
      <c r="E348" s="148"/>
      <c r="F348" s="76" t="e">
        <f t="shared" si="10"/>
        <v>#DIV/0!</v>
      </c>
      <c r="G348" s="76" t="e">
        <f t="shared" si="11"/>
        <v>#DIV/0!</v>
      </c>
    </row>
    <row r="349" spans="1:7">
      <c r="A349" s="60">
        <v>2041007</v>
      </c>
      <c r="B349" s="254" t="s">
        <v>268</v>
      </c>
      <c r="C349" s="64"/>
      <c r="D349" s="148"/>
      <c r="E349" s="148"/>
      <c r="F349" s="76" t="e">
        <f t="shared" si="10"/>
        <v>#DIV/0!</v>
      </c>
      <c r="G349" s="76" t="e">
        <f t="shared" si="11"/>
        <v>#DIV/0!</v>
      </c>
    </row>
    <row r="350" spans="1:7">
      <c r="A350" s="60">
        <v>2041099</v>
      </c>
      <c r="B350" s="251" t="s">
        <v>269</v>
      </c>
      <c r="C350" s="64"/>
      <c r="D350" s="148"/>
      <c r="E350" s="148"/>
      <c r="F350" s="76" t="e">
        <f t="shared" si="10"/>
        <v>#DIV/0!</v>
      </c>
      <c r="G350" s="76" t="e">
        <f t="shared" si="11"/>
        <v>#DIV/0!</v>
      </c>
    </row>
    <row r="351" spans="1:7">
      <c r="A351" s="186">
        <v>20499</v>
      </c>
      <c r="B351" s="250" t="s">
        <v>270</v>
      </c>
      <c r="C351" s="83">
        <f>SUM(C352:C353)</f>
        <v>0</v>
      </c>
      <c r="D351" s="174">
        <f>SUM(D352:D353)</f>
        <v>0</v>
      </c>
      <c r="E351" s="174">
        <f>SUM(E352:E353)</f>
        <v>0</v>
      </c>
      <c r="F351" s="82" t="e">
        <f t="shared" si="10"/>
        <v>#DIV/0!</v>
      </c>
      <c r="G351" s="82" t="e">
        <f t="shared" si="11"/>
        <v>#DIV/0!</v>
      </c>
    </row>
    <row r="352" spans="1:7">
      <c r="A352" s="60">
        <v>2049902</v>
      </c>
      <c r="B352" s="251" t="s">
        <v>271</v>
      </c>
      <c r="C352" s="64"/>
      <c r="D352" s="148"/>
      <c r="E352" s="148"/>
      <c r="F352" s="76" t="e">
        <f t="shared" si="10"/>
        <v>#DIV/0!</v>
      </c>
      <c r="G352" s="76" t="e">
        <f t="shared" si="11"/>
        <v>#DIV/0!</v>
      </c>
    </row>
    <row r="353" spans="1:7">
      <c r="A353" s="60">
        <v>2049999</v>
      </c>
      <c r="B353" s="251" t="s">
        <v>272</v>
      </c>
      <c r="C353" s="64"/>
      <c r="D353" s="148"/>
      <c r="E353" s="148"/>
      <c r="F353" s="76" t="e">
        <f t="shared" si="10"/>
        <v>#DIV/0!</v>
      </c>
      <c r="G353" s="76" t="e">
        <f t="shared" si="11"/>
        <v>#DIV/0!</v>
      </c>
    </row>
    <row r="354" spans="1:7">
      <c r="A354" s="246">
        <v>205</v>
      </c>
      <c r="B354" s="247" t="s">
        <v>273</v>
      </c>
      <c r="C354" s="63">
        <f>SUM(C355,C360,C367,C373,C379,C383,C387,C391,C397,C404)</f>
        <v>3869</v>
      </c>
      <c r="D354" s="248">
        <f>SUM(D355,D360,D367,D373,D379,D383,D387,D391,D397,D404)</f>
        <v>3869</v>
      </c>
      <c r="E354" s="248">
        <f>SUM(E355,E360,E367,E373,E379,E383,E387,E391,E397,E404)</f>
        <v>4054.45153</v>
      </c>
      <c r="F354" s="249">
        <f t="shared" si="10"/>
        <v>1.04793267769449</v>
      </c>
      <c r="G354" s="249">
        <f t="shared" si="11"/>
        <v>1.04793267769449</v>
      </c>
    </row>
    <row r="355" spans="1:7">
      <c r="A355" s="186">
        <v>20501</v>
      </c>
      <c r="B355" s="258" t="s">
        <v>274</v>
      </c>
      <c r="C355" s="83">
        <f>SUM(C356:C359)</f>
        <v>0</v>
      </c>
      <c r="D355" s="174">
        <f>SUM(D356:D359)</f>
        <v>0</v>
      </c>
      <c r="E355" s="174">
        <f>SUM(E356:E359)</f>
        <v>0</v>
      </c>
      <c r="F355" s="82" t="e">
        <f t="shared" si="10"/>
        <v>#DIV/0!</v>
      </c>
      <c r="G355" s="82" t="e">
        <f t="shared" si="11"/>
        <v>#DIV/0!</v>
      </c>
    </row>
    <row r="356" spans="1:7">
      <c r="A356" s="60">
        <v>2050101</v>
      </c>
      <c r="B356" s="251" t="s">
        <v>66</v>
      </c>
      <c r="C356" s="64"/>
      <c r="D356" s="148"/>
      <c r="E356" s="148"/>
      <c r="F356" s="76" t="e">
        <f t="shared" si="10"/>
        <v>#DIV/0!</v>
      </c>
      <c r="G356" s="76" t="e">
        <f t="shared" si="11"/>
        <v>#DIV/0!</v>
      </c>
    </row>
    <row r="357" spans="1:7">
      <c r="A357" s="60">
        <v>2050102</v>
      </c>
      <c r="B357" s="251" t="s">
        <v>67</v>
      </c>
      <c r="C357" s="64"/>
      <c r="D357" s="148"/>
      <c r="E357" s="148"/>
      <c r="F357" s="76" t="e">
        <f t="shared" si="10"/>
        <v>#DIV/0!</v>
      </c>
      <c r="G357" s="76" t="e">
        <f t="shared" si="11"/>
        <v>#DIV/0!</v>
      </c>
    </row>
    <row r="358" spans="1:7">
      <c r="A358" s="60">
        <v>2050103</v>
      </c>
      <c r="B358" s="251" t="s">
        <v>68</v>
      </c>
      <c r="C358" s="64"/>
      <c r="D358" s="148"/>
      <c r="E358" s="148"/>
      <c r="F358" s="76" t="e">
        <f t="shared" si="10"/>
        <v>#DIV/0!</v>
      </c>
      <c r="G358" s="76" t="e">
        <f t="shared" si="11"/>
        <v>#DIV/0!</v>
      </c>
    </row>
    <row r="359" spans="1:7">
      <c r="A359" s="60">
        <v>2050199</v>
      </c>
      <c r="B359" s="260" t="s">
        <v>275</v>
      </c>
      <c r="C359" s="64"/>
      <c r="D359" s="148"/>
      <c r="E359" s="148"/>
      <c r="F359" s="76" t="e">
        <f t="shared" si="10"/>
        <v>#DIV/0!</v>
      </c>
      <c r="G359" s="76" t="e">
        <f t="shared" si="11"/>
        <v>#DIV/0!</v>
      </c>
    </row>
    <row r="360" spans="1:7">
      <c r="A360" s="186">
        <v>20502</v>
      </c>
      <c r="B360" s="250" t="s">
        <v>276</v>
      </c>
      <c r="C360" s="83">
        <f>SUM(C361:C366)</f>
        <v>3869</v>
      </c>
      <c r="D360" s="174">
        <f>SUM(D361:D366)</f>
        <v>3727</v>
      </c>
      <c r="E360" s="174">
        <f>SUM(E361:E366)</f>
        <v>4024.45153</v>
      </c>
      <c r="F360" s="82">
        <f t="shared" si="10"/>
        <v>1.04017873610752</v>
      </c>
      <c r="G360" s="82">
        <f t="shared" si="11"/>
        <v>1.07980990877381</v>
      </c>
    </row>
    <row r="361" ht="14.25" spans="1:7">
      <c r="A361" s="60">
        <v>2050201</v>
      </c>
      <c r="B361" s="251" t="s">
        <v>277</v>
      </c>
      <c r="C361" s="252">
        <v>199</v>
      </c>
      <c r="D361" s="148">
        <v>254</v>
      </c>
      <c r="E361" s="253">
        <v>78.25979</v>
      </c>
      <c r="F361" s="76">
        <f t="shared" si="10"/>
        <v>0.39326527638191</v>
      </c>
      <c r="G361" s="76">
        <f t="shared" si="11"/>
        <v>0.308109409448819</v>
      </c>
    </row>
    <row r="362" ht="14.25" spans="1:7">
      <c r="A362" s="60">
        <v>2050202</v>
      </c>
      <c r="B362" s="251" t="s">
        <v>278</v>
      </c>
      <c r="C362" s="252">
        <v>2061</v>
      </c>
      <c r="D362" s="148">
        <v>2173</v>
      </c>
      <c r="E362" s="253">
        <v>2102.14854</v>
      </c>
      <c r="F362" s="76">
        <f t="shared" si="10"/>
        <v>1.01996532751092</v>
      </c>
      <c r="G362" s="76">
        <f t="shared" si="11"/>
        <v>0.967394634146342</v>
      </c>
    </row>
    <row r="363" ht="14.25" spans="1:7">
      <c r="A363" s="60">
        <v>2050203</v>
      </c>
      <c r="B363" s="254" t="s">
        <v>279</v>
      </c>
      <c r="C363" s="252">
        <v>1209</v>
      </c>
      <c r="D363" s="148">
        <v>1024</v>
      </c>
      <c r="E363" s="253">
        <v>1844.0432</v>
      </c>
      <c r="F363" s="76">
        <f t="shared" si="10"/>
        <v>1.52526319272126</v>
      </c>
      <c r="G363" s="76">
        <f t="shared" si="11"/>
        <v>1.8008234375</v>
      </c>
    </row>
    <row r="364" spans="1:7">
      <c r="A364" s="60">
        <v>2050204</v>
      </c>
      <c r="B364" s="254" t="s">
        <v>280</v>
      </c>
      <c r="C364" s="64"/>
      <c r="D364" s="148"/>
      <c r="E364" s="148"/>
      <c r="F364" s="76" t="e">
        <f t="shared" si="10"/>
        <v>#DIV/0!</v>
      </c>
      <c r="G364" s="76" t="e">
        <f t="shared" si="11"/>
        <v>#DIV/0!</v>
      </c>
    </row>
    <row r="365" spans="1:7">
      <c r="A365" s="60">
        <v>2050205</v>
      </c>
      <c r="B365" s="254" t="s">
        <v>281</v>
      </c>
      <c r="C365" s="64"/>
      <c r="D365" s="148"/>
      <c r="E365" s="148"/>
      <c r="F365" s="76" t="e">
        <f t="shared" si="10"/>
        <v>#DIV/0!</v>
      </c>
      <c r="G365" s="76" t="e">
        <f t="shared" si="11"/>
        <v>#DIV/0!</v>
      </c>
    </row>
    <row r="366" ht="14.25" spans="1:7">
      <c r="A366" s="60">
        <v>2050299</v>
      </c>
      <c r="B366" s="251" t="s">
        <v>282</v>
      </c>
      <c r="C366" s="252">
        <v>400</v>
      </c>
      <c r="D366" s="148">
        <v>276</v>
      </c>
      <c r="E366" s="253"/>
      <c r="F366" s="76">
        <f t="shared" si="10"/>
        <v>0</v>
      </c>
      <c r="G366" s="76">
        <f t="shared" si="11"/>
        <v>0</v>
      </c>
    </row>
    <row r="367" spans="1:7">
      <c r="A367" s="186">
        <v>20503</v>
      </c>
      <c r="B367" s="250" t="s">
        <v>283</v>
      </c>
      <c r="C367" s="83">
        <f>SUM(C368:C372)</f>
        <v>0</v>
      </c>
      <c r="D367" s="174">
        <f>SUM(D368:D372)</f>
        <v>0</v>
      </c>
      <c r="E367" s="174">
        <f>SUM(E368:E372)</f>
        <v>0</v>
      </c>
      <c r="F367" s="82" t="e">
        <f t="shared" si="10"/>
        <v>#DIV/0!</v>
      </c>
      <c r="G367" s="82" t="e">
        <f t="shared" si="11"/>
        <v>#DIV/0!</v>
      </c>
    </row>
    <row r="368" spans="1:7">
      <c r="A368" s="60">
        <v>2050301</v>
      </c>
      <c r="B368" s="251" t="s">
        <v>284</v>
      </c>
      <c r="C368" s="64"/>
      <c r="D368" s="148"/>
      <c r="E368" s="148"/>
      <c r="F368" s="76" t="e">
        <f t="shared" si="10"/>
        <v>#DIV/0!</v>
      </c>
      <c r="G368" s="76" t="e">
        <f t="shared" si="11"/>
        <v>#DIV/0!</v>
      </c>
    </row>
    <row r="369" spans="1:7">
      <c r="A369" s="60">
        <v>2050302</v>
      </c>
      <c r="B369" s="251" t="s">
        <v>285</v>
      </c>
      <c r="C369" s="64"/>
      <c r="D369" s="148"/>
      <c r="E369" s="148"/>
      <c r="F369" s="76" t="e">
        <f t="shared" si="10"/>
        <v>#DIV/0!</v>
      </c>
      <c r="G369" s="76" t="e">
        <f t="shared" si="11"/>
        <v>#DIV/0!</v>
      </c>
    </row>
    <row r="370" spans="1:7">
      <c r="A370" s="60">
        <v>2050303</v>
      </c>
      <c r="B370" s="251" t="s">
        <v>286</v>
      </c>
      <c r="C370" s="64"/>
      <c r="D370" s="148"/>
      <c r="E370" s="148"/>
      <c r="F370" s="76" t="e">
        <f t="shared" si="10"/>
        <v>#DIV/0!</v>
      </c>
      <c r="G370" s="76" t="e">
        <f t="shared" si="11"/>
        <v>#DIV/0!</v>
      </c>
    </row>
    <row r="371" spans="1:7">
      <c r="A371" s="60">
        <v>2050305</v>
      </c>
      <c r="B371" s="254" t="s">
        <v>287</v>
      </c>
      <c r="C371" s="64"/>
      <c r="D371" s="148"/>
      <c r="E371" s="148"/>
      <c r="F371" s="76" t="e">
        <f t="shared" si="10"/>
        <v>#DIV/0!</v>
      </c>
      <c r="G371" s="76" t="e">
        <f t="shared" si="11"/>
        <v>#DIV/0!</v>
      </c>
    </row>
    <row r="372" spans="1:7">
      <c r="A372" s="60">
        <v>2050399</v>
      </c>
      <c r="B372" s="254" t="s">
        <v>288</v>
      </c>
      <c r="C372" s="64"/>
      <c r="D372" s="148"/>
      <c r="E372" s="148"/>
      <c r="F372" s="76" t="e">
        <f t="shared" si="10"/>
        <v>#DIV/0!</v>
      </c>
      <c r="G372" s="76" t="e">
        <f t="shared" si="11"/>
        <v>#DIV/0!</v>
      </c>
    </row>
    <row r="373" spans="1:7">
      <c r="A373" s="186">
        <v>20504</v>
      </c>
      <c r="B373" s="262" t="s">
        <v>289</v>
      </c>
      <c r="C373" s="83">
        <f>SUM(C374:C378)</f>
        <v>0</v>
      </c>
      <c r="D373" s="174">
        <f>SUM(D374:D378)</f>
        <v>0</v>
      </c>
      <c r="E373" s="174">
        <f>SUM(E374:E378)</f>
        <v>0</v>
      </c>
      <c r="F373" s="82" t="e">
        <f t="shared" si="10"/>
        <v>#DIV/0!</v>
      </c>
      <c r="G373" s="82" t="e">
        <f t="shared" si="11"/>
        <v>#DIV/0!</v>
      </c>
    </row>
    <row r="374" spans="1:7">
      <c r="A374" s="60">
        <v>2050401</v>
      </c>
      <c r="B374" s="251" t="s">
        <v>290</v>
      </c>
      <c r="C374" s="64"/>
      <c r="D374" s="148"/>
      <c r="E374" s="148"/>
      <c r="F374" s="76" t="e">
        <f t="shared" si="10"/>
        <v>#DIV/0!</v>
      </c>
      <c r="G374" s="76" t="e">
        <f t="shared" si="11"/>
        <v>#DIV/0!</v>
      </c>
    </row>
    <row r="375" spans="1:7">
      <c r="A375" s="60">
        <v>2050402</v>
      </c>
      <c r="B375" s="251" t="s">
        <v>291</v>
      </c>
      <c r="C375" s="64"/>
      <c r="D375" s="148"/>
      <c r="E375" s="148"/>
      <c r="F375" s="76" t="e">
        <f t="shared" si="10"/>
        <v>#DIV/0!</v>
      </c>
      <c r="G375" s="76" t="e">
        <f t="shared" si="11"/>
        <v>#DIV/0!</v>
      </c>
    </row>
    <row r="376" spans="1:7">
      <c r="A376" s="60">
        <v>2050403</v>
      </c>
      <c r="B376" s="251" t="s">
        <v>292</v>
      </c>
      <c r="C376" s="64"/>
      <c r="D376" s="148"/>
      <c r="E376" s="148"/>
      <c r="F376" s="76" t="e">
        <f t="shared" si="10"/>
        <v>#DIV/0!</v>
      </c>
      <c r="G376" s="76" t="e">
        <f t="shared" si="11"/>
        <v>#DIV/0!</v>
      </c>
    </row>
    <row r="377" spans="1:7">
      <c r="A377" s="60">
        <v>2050404</v>
      </c>
      <c r="B377" s="254" t="s">
        <v>293</v>
      </c>
      <c r="C377" s="64"/>
      <c r="D377" s="148"/>
      <c r="E377" s="148"/>
      <c r="F377" s="76" t="e">
        <f t="shared" si="10"/>
        <v>#DIV/0!</v>
      </c>
      <c r="G377" s="76" t="e">
        <f t="shared" si="11"/>
        <v>#DIV/0!</v>
      </c>
    </row>
    <row r="378" spans="1:7">
      <c r="A378" s="60">
        <v>2050499</v>
      </c>
      <c r="B378" s="254" t="s">
        <v>294</v>
      </c>
      <c r="C378" s="64"/>
      <c r="D378" s="148"/>
      <c r="E378" s="148"/>
      <c r="F378" s="76" t="e">
        <f t="shared" si="10"/>
        <v>#DIV/0!</v>
      </c>
      <c r="G378" s="76" t="e">
        <f t="shared" si="11"/>
        <v>#DIV/0!</v>
      </c>
    </row>
    <row r="379" spans="1:7">
      <c r="A379" s="186">
        <v>20505</v>
      </c>
      <c r="B379" s="258" t="s">
        <v>295</v>
      </c>
      <c r="C379" s="83">
        <f>SUM(C380:C382)</f>
        <v>0</v>
      </c>
      <c r="D379" s="174">
        <f>SUM(D380:D382)</f>
        <v>0</v>
      </c>
      <c r="E379" s="174">
        <f>SUM(E380:E382)</f>
        <v>0</v>
      </c>
      <c r="F379" s="82" t="e">
        <f t="shared" si="10"/>
        <v>#DIV/0!</v>
      </c>
      <c r="G379" s="82" t="e">
        <f t="shared" si="11"/>
        <v>#DIV/0!</v>
      </c>
    </row>
    <row r="380" spans="1:7">
      <c r="A380" s="60">
        <v>2050501</v>
      </c>
      <c r="B380" s="251" t="s">
        <v>296</v>
      </c>
      <c r="C380" s="64"/>
      <c r="D380" s="148"/>
      <c r="E380" s="148"/>
      <c r="F380" s="76" t="e">
        <f t="shared" si="10"/>
        <v>#DIV/0!</v>
      </c>
      <c r="G380" s="76" t="e">
        <f t="shared" si="11"/>
        <v>#DIV/0!</v>
      </c>
    </row>
    <row r="381" spans="1:7">
      <c r="A381" s="60">
        <v>2050502</v>
      </c>
      <c r="B381" s="251" t="s">
        <v>297</v>
      </c>
      <c r="C381" s="64"/>
      <c r="D381" s="148"/>
      <c r="E381" s="148"/>
      <c r="F381" s="76" t="e">
        <f t="shared" si="10"/>
        <v>#DIV/0!</v>
      </c>
      <c r="G381" s="76" t="e">
        <f t="shared" si="11"/>
        <v>#DIV/0!</v>
      </c>
    </row>
    <row r="382" spans="1:7">
      <c r="A382" s="60">
        <v>2050599</v>
      </c>
      <c r="B382" s="251" t="s">
        <v>298</v>
      </c>
      <c r="C382" s="64"/>
      <c r="D382" s="148"/>
      <c r="E382" s="148"/>
      <c r="F382" s="76" t="e">
        <f t="shared" si="10"/>
        <v>#DIV/0!</v>
      </c>
      <c r="G382" s="76" t="e">
        <f t="shared" si="11"/>
        <v>#DIV/0!</v>
      </c>
    </row>
    <row r="383" spans="1:7">
      <c r="A383" s="186">
        <v>20506</v>
      </c>
      <c r="B383" s="258" t="s">
        <v>299</v>
      </c>
      <c r="C383" s="83">
        <f>SUM(C384:C386)</f>
        <v>0</v>
      </c>
      <c r="D383" s="174">
        <f>SUM(D384:D386)</f>
        <v>0</v>
      </c>
      <c r="E383" s="174">
        <f>SUM(E384:E386)</f>
        <v>0</v>
      </c>
      <c r="F383" s="82" t="e">
        <f t="shared" si="10"/>
        <v>#DIV/0!</v>
      </c>
      <c r="G383" s="82" t="e">
        <f t="shared" si="11"/>
        <v>#DIV/0!</v>
      </c>
    </row>
    <row r="384" spans="1:7">
      <c r="A384" s="60">
        <v>2050601</v>
      </c>
      <c r="B384" s="254" t="s">
        <v>300</v>
      </c>
      <c r="C384" s="64"/>
      <c r="D384" s="148"/>
      <c r="E384" s="148"/>
      <c r="F384" s="76" t="e">
        <f t="shared" si="10"/>
        <v>#DIV/0!</v>
      </c>
      <c r="G384" s="76" t="e">
        <f t="shared" si="11"/>
        <v>#DIV/0!</v>
      </c>
    </row>
    <row r="385" spans="1:7">
      <c r="A385" s="60">
        <v>2050602</v>
      </c>
      <c r="B385" s="254" t="s">
        <v>301</v>
      </c>
      <c r="C385" s="64"/>
      <c r="D385" s="148"/>
      <c r="E385" s="148"/>
      <c r="F385" s="76" t="e">
        <f t="shared" si="10"/>
        <v>#DIV/0!</v>
      </c>
      <c r="G385" s="76" t="e">
        <f t="shared" si="11"/>
        <v>#DIV/0!</v>
      </c>
    </row>
    <row r="386" spans="1:7">
      <c r="A386" s="60">
        <v>2050699</v>
      </c>
      <c r="B386" s="255" t="s">
        <v>302</v>
      </c>
      <c r="C386" s="64"/>
      <c r="D386" s="148"/>
      <c r="E386" s="148"/>
      <c r="F386" s="76" t="e">
        <f t="shared" si="10"/>
        <v>#DIV/0!</v>
      </c>
      <c r="G386" s="76" t="e">
        <f t="shared" si="11"/>
        <v>#DIV/0!</v>
      </c>
    </row>
    <row r="387" spans="1:7">
      <c r="A387" s="186">
        <v>20507</v>
      </c>
      <c r="B387" s="250" t="s">
        <v>303</v>
      </c>
      <c r="C387" s="83">
        <f>SUM(C388:C390)</f>
        <v>0</v>
      </c>
      <c r="D387" s="174">
        <f>SUM(D388:D390)</f>
        <v>0</v>
      </c>
      <c r="E387" s="174">
        <f>SUM(E388:E390)</f>
        <v>0</v>
      </c>
      <c r="F387" s="82" t="e">
        <f t="shared" si="10"/>
        <v>#DIV/0!</v>
      </c>
      <c r="G387" s="82" t="e">
        <f t="shared" si="11"/>
        <v>#DIV/0!</v>
      </c>
    </row>
    <row r="388" spans="1:7">
      <c r="A388" s="60">
        <v>2050701</v>
      </c>
      <c r="B388" s="251" t="s">
        <v>304</v>
      </c>
      <c r="C388" s="64"/>
      <c r="D388" s="148"/>
      <c r="E388" s="148"/>
      <c r="F388" s="76" t="e">
        <f t="shared" si="10"/>
        <v>#DIV/0!</v>
      </c>
      <c r="G388" s="76" t="e">
        <f t="shared" si="11"/>
        <v>#DIV/0!</v>
      </c>
    </row>
    <row r="389" spans="1:7">
      <c r="A389" s="60">
        <v>2050702</v>
      </c>
      <c r="B389" s="251" t="s">
        <v>305</v>
      </c>
      <c r="C389" s="64"/>
      <c r="D389" s="148"/>
      <c r="E389" s="148"/>
      <c r="F389" s="76" t="e">
        <f t="shared" si="10"/>
        <v>#DIV/0!</v>
      </c>
      <c r="G389" s="76" t="e">
        <f t="shared" si="11"/>
        <v>#DIV/0!</v>
      </c>
    </row>
    <row r="390" spans="1:7">
      <c r="A390" s="60">
        <v>2050799</v>
      </c>
      <c r="B390" s="254" t="s">
        <v>306</v>
      </c>
      <c r="C390" s="64"/>
      <c r="D390" s="148"/>
      <c r="E390" s="148"/>
      <c r="F390" s="76" t="e">
        <f t="shared" si="10"/>
        <v>#DIV/0!</v>
      </c>
      <c r="G390" s="76" t="e">
        <f t="shared" si="11"/>
        <v>#DIV/0!</v>
      </c>
    </row>
    <row r="391" spans="1:7">
      <c r="A391" s="186">
        <v>20508</v>
      </c>
      <c r="B391" s="258" t="s">
        <v>307</v>
      </c>
      <c r="C391" s="83">
        <f>SUM(C392:C396)</f>
        <v>0</v>
      </c>
      <c r="D391" s="174">
        <f>SUM(D392:D396)</f>
        <v>0</v>
      </c>
      <c r="E391" s="174">
        <f>SUM(E392:E396)</f>
        <v>0</v>
      </c>
      <c r="F391" s="82" t="e">
        <f t="shared" ref="F391:F454" si="12">(E391/C391)</f>
        <v>#DIV/0!</v>
      </c>
      <c r="G391" s="82" t="e">
        <f t="shared" ref="G391:G454" si="13">E391/D391</f>
        <v>#DIV/0!</v>
      </c>
    </row>
    <row r="392" spans="1:7">
      <c r="A392" s="60">
        <v>2050801</v>
      </c>
      <c r="B392" s="254" t="s">
        <v>308</v>
      </c>
      <c r="C392" s="64"/>
      <c r="D392" s="148"/>
      <c r="E392" s="148"/>
      <c r="F392" s="76" t="e">
        <f t="shared" si="12"/>
        <v>#DIV/0!</v>
      </c>
      <c r="G392" s="76" t="e">
        <f t="shared" si="13"/>
        <v>#DIV/0!</v>
      </c>
    </row>
    <row r="393" spans="1:7">
      <c r="A393" s="60">
        <v>2050802</v>
      </c>
      <c r="B393" s="251" t="s">
        <v>309</v>
      </c>
      <c r="C393" s="64"/>
      <c r="D393" s="148"/>
      <c r="E393" s="148"/>
      <c r="F393" s="76" t="e">
        <f t="shared" si="12"/>
        <v>#DIV/0!</v>
      </c>
      <c r="G393" s="76" t="e">
        <f t="shared" si="13"/>
        <v>#DIV/0!</v>
      </c>
    </row>
    <row r="394" spans="1:7">
      <c r="A394" s="60">
        <v>2050803</v>
      </c>
      <c r="B394" s="251" t="s">
        <v>310</v>
      </c>
      <c r="C394" s="64"/>
      <c r="D394" s="148"/>
      <c r="E394" s="148"/>
      <c r="F394" s="76" t="e">
        <f t="shared" si="12"/>
        <v>#DIV/0!</v>
      </c>
      <c r="G394" s="76" t="e">
        <f t="shared" si="13"/>
        <v>#DIV/0!</v>
      </c>
    </row>
    <row r="395" spans="1:7">
      <c r="A395" s="60">
        <v>2050804</v>
      </c>
      <c r="B395" s="251" t="s">
        <v>311</v>
      </c>
      <c r="C395" s="64"/>
      <c r="D395" s="148"/>
      <c r="E395" s="148"/>
      <c r="F395" s="76" t="e">
        <f t="shared" si="12"/>
        <v>#DIV/0!</v>
      </c>
      <c r="G395" s="76" t="e">
        <f t="shared" si="13"/>
        <v>#DIV/0!</v>
      </c>
    </row>
    <row r="396" spans="1:7">
      <c r="A396" s="60">
        <v>2050899</v>
      </c>
      <c r="B396" s="251" t="s">
        <v>312</v>
      </c>
      <c r="C396" s="64"/>
      <c r="D396" s="148"/>
      <c r="E396" s="148"/>
      <c r="F396" s="76" t="e">
        <f t="shared" si="12"/>
        <v>#DIV/0!</v>
      </c>
      <c r="G396" s="76" t="e">
        <f t="shared" si="13"/>
        <v>#DIV/0!</v>
      </c>
    </row>
    <row r="397" spans="1:7">
      <c r="A397" s="186">
        <v>20509</v>
      </c>
      <c r="B397" s="250" t="s">
        <v>313</v>
      </c>
      <c r="C397" s="83">
        <f>SUM(C398:C403)</f>
        <v>0</v>
      </c>
      <c r="D397" s="174">
        <f>SUM(D398:D403)</f>
        <v>112</v>
      </c>
      <c r="E397" s="174">
        <f>SUM(E398:E403)</f>
        <v>0</v>
      </c>
      <c r="F397" s="82" t="e">
        <f t="shared" si="12"/>
        <v>#DIV/0!</v>
      </c>
      <c r="G397" s="82">
        <f t="shared" si="13"/>
        <v>0</v>
      </c>
    </row>
    <row r="398" spans="1:7">
      <c r="A398" s="60">
        <v>2050901</v>
      </c>
      <c r="B398" s="254" t="s">
        <v>314</v>
      </c>
      <c r="C398" s="64"/>
      <c r="D398" s="148"/>
      <c r="E398" s="148"/>
      <c r="F398" s="76" t="e">
        <f t="shared" si="12"/>
        <v>#DIV/0!</v>
      </c>
      <c r="G398" s="76" t="e">
        <f t="shared" si="13"/>
        <v>#DIV/0!</v>
      </c>
    </row>
    <row r="399" spans="1:7">
      <c r="A399" s="60">
        <v>2050902</v>
      </c>
      <c r="B399" s="254" t="s">
        <v>315</v>
      </c>
      <c r="C399" s="64"/>
      <c r="D399" s="148"/>
      <c r="E399" s="148"/>
      <c r="F399" s="76" t="e">
        <f t="shared" si="12"/>
        <v>#DIV/0!</v>
      </c>
      <c r="G399" s="76" t="e">
        <f t="shared" si="13"/>
        <v>#DIV/0!</v>
      </c>
    </row>
    <row r="400" s="238" customFormat="1" spans="1:7">
      <c r="A400" s="81">
        <v>2050903</v>
      </c>
      <c r="B400" s="267" t="s">
        <v>316</v>
      </c>
      <c r="C400" s="268"/>
      <c r="D400" s="256">
        <v>51</v>
      </c>
      <c r="E400" s="256"/>
      <c r="F400" s="269" t="e">
        <f t="shared" si="12"/>
        <v>#DIV/0!</v>
      </c>
      <c r="G400" s="269">
        <f t="shared" si="13"/>
        <v>0</v>
      </c>
    </row>
    <row r="401" spans="1:7">
      <c r="A401" s="60">
        <v>2050904</v>
      </c>
      <c r="B401" s="255" t="s">
        <v>317</v>
      </c>
      <c r="C401" s="64"/>
      <c r="D401" s="148"/>
      <c r="E401" s="148"/>
      <c r="F401" s="76" t="e">
        <f t="shared" si="12"/>
        <v>#DIV/0!</v>
      </c>
      <c r="G401" s="76" t="e">
        <f t="shared" si="13"/>
        <v>#DIV/0!</v>
      </c>
    </row>
    <row r="402" spans="1:7">
      <c r="A402" s="60">
        <v>2050905</v>
      </c>
      <c r="B402" s="251" t="s">
        <v>318</v>
      </c>
      <c r="C402" s="64"/>
      <c r="D402" s="148"/>
      <c r="E402" s="148"/>
      <c r="F402" s="76" t="e">
        <f t="shared" si="12"/>
        <v>#DIV/0!</v>
      </c>
      <c r="G402" s="76" t="e">
        <f t="shared" si="13"/>
        <v>#DIV/0!</v>
      </c>
    </row>
    <row r="403" spans="1:7">
      <c r="A403" s="60">
        <v>2050999</v>
      </c>
      <c r="B403" s="251" t="s">
        <v>319</v>
      </c>
      <c r="C403" s="64"/>
      <c r="D403" s="148">
        <v>61</v>
      </c>
      <c r="E403" s="148"/>
      <c r="F403" s="76" t="e">
        <f t="shared" si="12"/>
        <v>#DIV/0!</v>
      </c>
      <c r="G403" s="76">
        <f t="shared" si="13"/>
        <v>0</v>
      </c>
    </row>
    <row r="404" spans="1:7">
      <c r="A404" s="186">
        <v>20599</v>
      </c>
      <c r="B404" s="250" t="s">
        <v>320</v>
      </c>
      <c r="C404" s="83">
        <f>C405</f>
        <v>0</v>
      </c>
      <c r="D404" s="174">
        <f>D405</f>
        <v>30</v>
      </c>
      <c r="E404" s="174">
        <f>E405</f>
        <v>30</v>
      </c>
      <c r="F404" s="82" t="e">
        <f t="shared" si="12"/>
        <v>#DIV/0!</v>
      </c>
      <c r="G404" s="82">
        <f t="shared" si="13"/>
        <v>1</v>
      </c>
    </row>
    <row r="405" spans="1:7">
      <c r="A405" s="60">
        <v>2059999</v>
      </c>
      <c r="B405" s="251" t="s">
        <v>321</v>
      </c>
      <c r="C405" s="64"/>
      <c r="D405" s="148">
        <v>30</v>
      </c>
      <c r="E405" s="148">
        <v>30</v>
      </c>
      <c r="F405" s="76" t="e">
        <f t="shared" si="12"/>
        <v>#DIV/0!</v>
      </c>
      <c r="G405" s="76">
        <f t="shared" si="13"/>
        <v>1</v>
      </c>
    </row>
    <row r="406" spans="1:7">
      <c r="A406" s="246">
        <v>206</v>
      </c>
      <c r="B406" s="247" t="s">
        <v>322</v>
      </c>
      <c r="C406" s="63">
        <f>SUM(C407,C412,C421,C427,C432,C437,C442,C449,C453,C457)</f>
        <v>4850</v>
      </c>
      <c r="D406" s="248">
        <f>SUM(D407,D412,D421,D427,D432,D437,D442,D449,D453,D457)</f>
        <v>5480</v>
      </c>
      <c r="E406" s="248">
        <f>SUM(E407,E412,E421,E427,E432,E437,E442,E449,E453,E457)</f>
        <v>5049.2</v>
      </c>
      <c r="F406" s="249">
        <f t="shared" si="12"/>
        <v>1.04107216494845</v>
      </c>
      <c r="G406" s="249">
        <f t="shared" si="13"/>
        <v>0.921386861313869</v>
      </c>
    </row>
    <row r="407" spans="1:7">
      <c r="A407" s="186">
        <v>20601</v>
      </c>
      <c r="B407" s="258" t="s">
        <v>323</v>
      </c>
      <c r="C407" s="83">
        <f>SUM(C408:C411)</f>
        <v>4850</v>
      </c>
      <c r="D407" s="174">
        <f>SUM(D408:D411)</f>
        <v>5420</v>
      </c>
      <c r="E407" s="174">
        <f>SUM(E408:E411)</f>
        <v>5049.2</v>
      </c>
      <c r="F407" s="82">
        <f t="shared" si="12"/>
        <v>1.04107216494845</v>
      </c>
      <c r="G407" s="82">
        <f t="shared" si="13"/>
        <v>0.931586715867159</v>
      </c>
    </row>
    <row r="408" spans="1:7">
      <c r="A408" s="60">
        <v>2060101</v>
      </c>
      <c r="B408" s="251" t="s">
        <v>66</v>
      </c>
      <c r="C408" s="64"/>
      <c r="D408" s="148"/>
      <c r="E408" s="148"/>
      <c r="F408" s="76" t="e">
        <f t="shared" si="12"/>
        <v>#DIV/0!</v>
      </c>
      <c r="G408" s="76" t="e">
        <f t="shared" si="13"/>
        <v>#DIV/0!</v>
      </c>
    </row>
    <row r="409" ht="14.25" spans="1:7">
      <c r="A409" s="60">
        <v>2060102</v>
      </c>
      <c r="B409" s="251" t="s">
        <v>67</v>
      </c>
      <c r="C409" s="252">
        <v>4850</v>
      </c>
      <c r="D409" s="148">
        <v>5420</v>
      </c>
      <c r="E409" s="253">
        <v>5049.2</v>
      </c>
      <c r="F409" s="76">
        <f t="shared" si="12"/>
        <v>1.04107216494845</v>
      </c>
      <c r="G409" s="76">
        <f t="shared" si="13"/>
        <v>0.931586715867159</v>
      </c>
    </row>
    <row r="410" spans="1:7">
      <c r="A410" s="60">
        <v>2060103</v>
      </c>
      <c r="B410" s="251" t="s">
        <v>68</v>
      </c>
      <c r="C410" s="64"/>
      <c r="D410" s="148"/>
      <c r="E410" s="148"/>
      <c r="F410" s="76" t="e">
        <f t="shared" si="12"/>
        <v>#DIV/0!</v>
      </c>
      <c r="G410" s="76" t="e">
        <f t="shared" si="13"/>
        <v>#DIV/0!</v>
      </c>
    </row>
    <row r="411" spans="1:7">
      <c r="A411" s="60">
        <v>2060199</v>
      </c>
      <c r="B411" s="254" t="s">
        <v>324</v>
      </c>
      <c r="C411" s="64"/>
      <c r="D411" s="148"/>
      <c r="E411" s="148"/>
      <c r="F411" s="76" t="e">
        <f t="shared" si="12"/>
        <v>#DIV/0!</v>
      </c>
      <c r="G411" s="76" t="e">
        <f t="shared" si="13"/>
        <v>#DIV/0!</v>
      </c>
    </row>
    <row r="412" spans="1:7">
      <c r="A412" s="186">
        <v>20602</v>
      </c>
      <c r="B412" s="250" t="s">
        <v>325</v>
      </c>
      <c r="C412" s="83">
        <f>SUM(C413:C420)</f>
        <v>0</v>
      </c>
      <c r="D412" s="174">
        <f>SUM(D413:D420)</f>
        <v>60</v>
      </c>
      <c r="E412" s="174">
        <f>SUM(E413:E420)</f>
        <v>0</v>
      </c>
      <c r="F412" s="82" t="e">
        <f t="shared" si="12"/>
        <v>#DIV/0!</v>
      </c>
      <c r="G412" s="82">
        <f t="shared" si="13"/>
        <v>0</v>
      </c>
    </row>
    <row r="413" spans="1:7">
      <c r="A413" s="60">
        <v>2060201</v>
      </c>
      <c r="B413" s="251" t="s">
        <v>326</v>
      </c>
      <c r="C413" s="64"/>
      <c r="D413" s="148"/>
      <c r="E413" s="148"/>
      <c r="F413" s="76" t="e">
        <f t="shared" si="12"/>
        <v>#DIV/0!</v>
      </c>
      <c r="G413" s="76" t="e">
        <f t="shared" si="13"/>
        <v>#DIV/0!</v>
      </c>
    </row>
    <row r="414" spans="1:7">
      <c r="A414" s="60">
        <v>2060203</v>
      </c>
      <c r="B414" s="255" t="s">
        <v>327</v>
      </c>
      <c r="C414" s="64"/>
      <c r="D414" s="148"/>
      <c r="E414" s="148"/>
      <c r="F414" s="76" t="e">
        <f t="shared" si="12"/>
        <v>#DIV/0!</v>
      </c>
      <c r="G414" s="76" t="e">
        <f t="shared" si="13"/>
        <v>#DIV/0!</v>
      </c>
    </row>
    <row r="415" spans="1:7">
      <c r="A415" s="60">
        <v>2060204</v>
      </c>
      <c r="B415" s="251" t="s">
        <v>328</v>
      </c>
      <c r="C415" s="64"/>
      <c r="D415" s="148"/>
      <c r="E415" s="148"/>
      <c r="F415" s="76" t="e">
        <f t="shared" si="12"/>
        <v>#DIV/0!</v>
      </c>
      <c r="G415" s="76" t="e">
        <f t="shared" si="13"/>
        <v>#DIV/0!</v>
      </c>
    </row>
    <row r="416" spans="1:7">
      <c r="A416" s="60">
        <v>2060205</v>
      </c>
      <c r="B416" s="251" t="s">
        <v>329</v>
      </c>
      <c r="C416" s="64"/>
      <c r="D416" s="148"/>
      <c r="E416" s="148"/>
      <c r="F416" s="76" t="e">
        <f t="shared" si="12"/>
        <v>#DIV/0!</v>
      </c>
      <c r="G416" s="76" t="e">
        <f t="shared" si="13"/>
        <v>#DIV/0!</v>
      </c>
    </row>
    <row r="417" spans="1:7">
      <c r="A417" s="60">
        <v>2060206</v>
      </c>
      <c r="B417" s="251" t="s">
        <v>330</v>
      </c>
      <c r="C417" s="64"/>
      <c r="D417" s="148"/>
      <c r="E417" s="148"/>
      <c r="F417" s="76" t="e">
        <f t="shared" si="12"/>
        <v>#DIV/0!</v>
      </c>
      <c r="G417" s="76" t="e">
        <f t="shared" si="13"/>
        <v>#DIV/0!</v>
      </c>
    </row>
    <row r="418" spans="1:7">
      <c r="A418" s="60">
        <v>2060207</v>
      </c>
      <c r="B418" s="254" t="s">
        <v>331</v>
      </c>
      <c r="C418" s="64"/>
      <c r="D418" s="148"/>
      <c r="E418" s="148"/>
      <c r="F418" s="76" t="e">
        <f t="shared" si="12"/>
        <v>#DIV/0!</v>
      </c>
      <c r="G418" s="76" t="e">
        <f t="shared" si="13"/>
        <v>#DIV/0!</v>
      </c>
    </row>
    <row r="419" spans="1:7">
      <c r="A419" s="60">
        <v>2060208</v>
      </c>
      <c r="B419" s="254" t="s">
        <v>332</v>
      </c>
      <c r="C419" s="64"/>
      <c r="D419" s="148"/>
      <c r="E419" s="148"/>
      <c r="F419" s="76" t="e">
        <f t="shared" si="12"/>
        <v>#DIV/0!</v>
      </c>
      <c r="G419" s="76" t="e">
        <f t="shared" si="13"/>
        <v>#DIV/0!</v>
      </c>
    </row>
    <row r="420" spans="1:7">
      <c r="A420" s="60">
        <v>2060299</v>
      </c>
      <c r="B420" s="254" t="s">
        <v>333</v>
      </c>
      <c r="C420" s="64"/>
      <c r="D420" s="148">
        <v>60</v>
      </c>
      <c r="E420" s="148"/>
      <c r="F420" s="76" t="e">
        <f t="shared" si="12"/>
        <v>#DIV/0!</v>
      </c>
      <c r="G420" s="76">
        <f t="shared" si="13"/>
        <v>0</v>
      </c>
    </row>
    <row r="421" spans="1:7">
      <c r="A421" s="186">
        <v>20603</v>
      </c>
      <c r="B421" s="258" t="s">
        <v>334</v>
      </c>
      <c r="C421" s="83">
        <f>SUM(C422:C426)</f>
        <v>0</v>
      </c>
      <c r="D421" s="174">
        <f>SUM(D422:D426)</f>
        <v>0</v>
      </c>
      <c r="E421" s="174">
        <f>SUM(E422:E426)</f>
        <v>0</v>
      </c>
      <c r="F421" s="82" t="e">
        <f t="shared" si="12"/>
        <v>#DIV/0!</v>
      </c>
      <c r="G421" s="82" t="e">
        <f t="shared" si="13"/>
        <v>#DIV/0!</v>
      </c>
    </row>
    <row r="422" spans="1:7">
      <c r="A422" s="60">
        <v>2060301</v>
      </c>
      <c r="B422" s="251" t="s">
        <v>326</v>
      </c>
      <c r="C422" s="64"/>
      <c r="D422" s="148"/>
      <c r="E422" s="148"/>
      <c r="F422" s="76" t="e">
        <f t="shared" si="12"/>
        <v>#DIV/0!</v>
      </c>
      <c r="G422" s="76" t="e">
        <f t="shared" si="13"/>
        <v>#DIV/0!</v>
      </c>
    </row>
    <row r="423" spans="1:7">
      <c r="A423" s="60">
        <v>2060302</v>
      </c>
      <c r="B423" s="251" t="s">
        <v>335</v>
      </c>
      <c r="C423" s="64"/>
      <c r="D423" s="148"/>
      <c r="E423" s="148"/>
      <c r="F423" s="76" t="e">
        <f t="shared" si="12"/>
        <v>#DIV/0!</v>
      </c>
      <c r="G423" s="76" t="e">
        <f t="shared" si="13"/>
        <v>#DIV/0!</v>
      </c>
    </row>
    <row r="424" spans="1:7">
      <c r="A424" s="60">
        <v>2060303</v>
      </c>
      <c r="B424" s="251" t="s">
        <v>336</v>
      </c>
      <c r="C424" s="64"/>
      <c r="D424" s="148"/>
      <c r="E424" s="148"/>
      <c r="F424" s="76" t="e">
        <f t="shared" si="12"/>
        <v>#DIV/0!</v>
      </c>
      <c r="G424" s="76" t="e">
        <f t="shared" si="13"/>
        <v>#DIV/0!</v>
      </c>
    </row>
    <row r="425" spans="1:7">
      <c r="A425" s="60">
        <v>2060304</v>
      </c>
      <c r="B425" s="254" t="s">
        <v>337</v>
      </c>
      <c r="C425" s="64"/>
      <c r="D425" s="148"/>
      <c r="E425" s="148"/>
      <c r="F425" s="76" t="e">
        <f t="shared" si="12"/>
        <v>#DIV/0!</v>
      </c>
      <c r="G425" s="76" t="e">
        <f t="shared" si="13"/>
        <v>#DIV/0!</v>
      </c>
    </row>
    <row r="426" spans="1:7">
      <c r="A426" s="60">
        <v>2060399</v>
      </c>
      <c r="B426" s="254" t="s">
        <v>338</v>
      </c>
      <c r="C426" s="64"/>
      <c r="D426" s="148"/>
      <c r="E426" s="148"/>
      <c r="F426" s="76" t="e">
        <f t="shared" si="12"/>
        <v>#DIV/0!</v>
      </c>
      <c r="G426" s="76" t="e">
        <f t="shared" si="13"/>
        <v>#DIV/0!</v>
      </c>
    </row>
    <row r="427" spans="1:7">
      <c r="A427" s="186">
        <v>20604</v>
      </c>
      <c r="B427" s="258" t="s">
        <v>339</v>
      </c>
      <c r="C427" s="83">
        <f>SUM(C428:C431)</f>
        <v>0</v>
      </c>
      <c r="D427" s="174">
        <f>SUM(D428:D431)</f>
        <v>0</v>
      </c>
      <c r="E427" s="174">
        <f>SUM(E428:E431)</f>
        <v>0</v>
      </c>
      <c r="F427" s="82" t="e">
        <f t="shared" si="12"/>
        <v>#DIV/0!</v>
      </c>
      <c r="G427" s="82" t="e">
        <f t="shared" si="13"/>
        <v>#DIV/0!</v>
      </c>
    </row>
    <row r="428" spans="1:7">
      <c r="A428" s="60">
        <v>2060401</v>
      </c>
      <c r="B428" s="255" t="s">
        <v>326</v>
      </c>
      <c r="C428" s="64"/>
      <c r="D428" s="148"/>
      <c r="E428" s="148"/>
      <c r="F428" s="76" t="e">
        <f t="shared" si="12"/>
        <v>#DIV/0!</v>
      </c>
      <c r="G428" s="76" t="e">
        <f t="shared" si="13"/>
        <v>#DIV/0!</v>
      </c>
    </row>
    <row r="429" spans="1:7">
      <c r="A429" s="60">
        <v>2060404</v>
      </c>
      <c r="B429" s="251" t="s">
        <v>340</v>
      </c>
      <c r="C429" s="64"/>
      <c r="D429" s="148"/>
      <c r="E429" s="148"/>
      <c r="F429" s="76" t="e">
        <f t="shared" si="12"/>
        <v>#DIV/0!</v>
      </c>
      <c r="G429" s="76" t="e">
        <f t="shared" si="13"/>
        <v>#DIV/0!</v>
      </c>
    </row>
    <row r="430" spans="1:7">
      <c r="A430" s="60">
        <v>2060405</v>
      </c>
      <c r="B430" s="251" t="s">
        <v>341</v>
      </c>
      <c r="C430" s="64"/>
      <c r="D430" s="148"/>
      <c r="E430" s="148"/>
      <c r="F430" s="76" t="e">
        <f t="shared" si="12"/>
        <v>#DIV/0!</v>
      </c>
      <c r="G430" s="76" t="e">
        <f t="shared" si="13"/>
        <v>#DIV/0!</v>
      </c>
    </row>
    <row r="431" spans="1:7">
      <c r="A431" s="60">
        <v>2060499</v>
      </c>
      <c r="B431" s="254" t="s">
        <v>342</v>
      </c>
      <c r="C431" s="64"/>
      <c r="D431" s="148"/>
      <c r="E431" s="148"/>
      <c r="F431" s="76" t="e">
        <f t="shared" si="12"/>
        <v>#DIV/0!</v>
      </c>
      <c r="G431" s="76" t="e">
        <f t="shared" si="13"/>
        <v>#DIV/0!</v>
      </c>
    </row>
    <row r="432" spans="1:7">
      <c r="A432" s="186">
        <v>20605</v>
      </c>
      <c r="B432" s="258" t="s">
        <v>343</v>
      </c>
      <c r="C432" s="83">
        <f>SUM(C433:C436)</f>
        <v>0</v>
      </c>
      <c r="D432" s="174">
        <f>SUM(D433:D436)</f>
        <v>0</v>
      </c>
      <c r="E432" s="174">
        <f>SUM(E433:E436)</f>
        <v>0</v>
      </c>
      <c r="F432" s="82" t="e">
        <f t="shared" si="12"/>
        <v>#DIV/0!</v>
      </c>
      <c r="G432" s="82" t="e">
        <f t="shared" si="13"/>
        <v>#DIV/0!</v>
      </c>
    </row>
    <row r="433" spans="1:7">
      <c r="A433" s="60">
        <v>2060501</v>
      </c>
      <c r="B433" s="254" t="s">
        <v>326</v>
      </c>
      <c r="C433" s="64"/>
      <c r="D433" s="148"/>
      <c r="E433" s="148"/>
      <c r="F433" s="76" t="e">
        <f t="shared" si="12"/>
        <v>#DIV/0!</v>
      </c>
      <c r="G433" s="76" t="e">
        <f t="shared" si="13"/>
        <v>#DIV/0!</v>
      </c>
    </row>
    <row r="434" spans="1:7">
      <c r="A434" s="60">
        <v>2060502</v>
      </c>
      <c r="B434" s="251" t="s">
        <v>344</v>
      </c>
      <c r="C434" s="64"/>
      <c r="D434" s="148"/>
      <c r="E434" s="148"/>
      <c r="F434" s="76" t="e">
        <f t="shared" si="12"/>
        <v>#DIV/0!</v>
      </c>
      <c r="G434" s="76" t="e">
        <f t="shared" si="13"/>
        <v>#DIV/0!</v>
      </c>
    </row>
    <row r="435" spans="1:7">
      <c r="A435" s="60">
        <v>2060503</v>
      </c>
      <c r="B435" s="251" t="s">
        <v>345</v>
      </c>
      <c r="C435" s="64"/>
      <c r="D435" s="148"/>
      <c r="E435" s="148"/>
      <c r="F435" s="76" t="e">
        <f t="shared" si="12"/>
        <v>#DIV/0!</v>
      </c>
      <c r="G435" s="76" t="e">
        <f t="shared" si="13"/>
        <v>#DIV/0!</v>
      </c>
    </row>
    <row r="436" spans="1:7">
      <c r="A436" s="60">
        <v>2060599</v>
      </c>
      <c r="B436" s="251" t="s">
        <v>346</v>
      </c>
      <c r="C436" s="64"/>
      <c r="D436" s="148"/>
      <c r="E436" s="148"/>
      <c r="F436" s="76" t="e">
        <f t="shared" si="12"/>
        <v>#DIV/0!</v>
      </c>
      <c r="G436" s="76" t="e">
        <f t="shared" si="13"/>
        <v>#DIV/0!</v>
      </c>
    </row>
    <row r="437" spans="1:7">
      <c r="A437" s="186">
        <v>20606</v>
      </c>
      <c r="B437" s="258" t="s">
        <v>347</v>
      </c>
      <c r="C437" s="83">
        <f>SUM(C438:C441)</f>
        <v>0</v>
      </c>
      <c r="D437" s="174">
        <f>SUM(D438:D441)</f>
        <v>0</v>
      </c>
      <c r="E437" s="174">
        <f>SUM(E438:E441)</f>
        <v>0</v>
      </c>
      <c r="F437" s="82" t="e">
        <f t="shared" si="12"/>
        <v>#DIV/0!</v>
      </c>
      <c r="G437" s="82" t="e">
        <f t="shared" si="13"/>
        <v>#DIV/0!</v>
      </c>
    </row>
    <row r="438" spans="1:7">
      <c r="A438" s="60">
        <v>2060601</v>
      </c>
      <c r="B438" s="254" t="s">
        <v>348</v>
      </c>
      <c r="C438" s="64"/>
      <c r="D438" s="148"/>
      <c r="E438" s="148"/>
      <c r="F438" s="76" t="e">
        <f t="shared" si="12"/>
        <v>#DIV/0!</v>
      </c>
      <c r="G438" s="76" t="e">
        <f t="shared" si="13"/>
        <v>#DIV/0!</v>
      </c>
    </row>
    <row r="439" spans="1:7">
      <c r="A439" s="60">
        <v>2060602</v>
      </c>
      <c r="B439" s="254" t="s">
        <v>349</v>
      </c>
      <c r="C439" s="64"/>
      <c r="D439" s="148"/>
      <c r="E439" s="148"/>
      <c r="F439" s="76" t="e">
        <f t="shared" si="12"/>
        <v>#DIV/0!</v>
      </c>
      <c r="G439" s="76" t="e">
        <f t="shared" si="13"/>
        <v>#DIV/0!</v>
      </c>
    </row>
    <row r="440" spans="1:7">
      <c r="A440" s="60">
        <v>2060603</v>
      </c>
      <c r="B440" s="254" t="s">
        <v>350</v>
      </c>
      <c r="C440" s="64"/>
      <c r="D440" s="148"/>
      <c r="E440" s="148"/>
      <c r="F440" s="76" t="e">
        <f t="shared" si="12"/>
        <v>#DIV/0!</v>
      </c>
      <c r="G440" s="76" t="e">
        <f t="shared" si="13"/>
        <v>#DIV/0!</v>
      </c>
    </row>
    <row r="441" spans="1:7">
      <c r="A441" s="60">
        <v>2060699</v>
      </c>
      <c r="B441" s="254" t="s">
        <v>351</v>
      </c>
      <c r="C441" s="64"/>
      <c r="D441" s="148"/>
      <c r="E441" s="148"/>
      <c r="F441" s="76" t="e">
        <f t="shared" si="12"/>
        <v>#DIV/0!</v>
      </c>
      <c r="G441" s="76" t="e">
        <f t="shared" si="13"/>
        <v>#DIV/0!</v>
      </c>
    </row>
    <row r="442" spans="1:7">
      <c r="A442" s="186">
        <v>20607</v>
      </c>
      <c r="B442" s="250" t="s">
        <v>352</v>
      </c>
      <c r="C442" s="83">
        <f>SUM(C443:C448)</f>
        <v>0</v>
      </c>
      <c r="D442" s="174">
        <f>SUM(D443:D448)</f>
        <v>0</v>
      </c>
      <c r="E442" s="174">
        <f>SUM(E443:E448)</f>
        <v>0</v>
      </c>
      <c r="F442" s="82" t="e">
        <f t="shared" si="12"/>
        <v>#DIV/0!</v>
      </c>
      <c r="G442" s="82" t="e">
        <f t="shared" si="13"/>
        <v>#DIV/0!</v>
      </c>
    </row>
    <row r="443" spans="1:7">
      <c r="A443" s="60">
        <v>2060701</v>
      </c>
      <c r="B443" s="251" t="s">
        <v>326</v>
      </c>
      <c r="C443" s="64"/>
      <c r="D443" s="148"/>
      <c r="E443" s="148"/>
      <c r="F443" s="76" t="e">
        <f t="shared" si="12"/>
        <v>#DIV/0!</v>
      </c>
      <c r="G443" s="76" t="e">
        <f t="shared" si="13"/>
        <v>#DIV/0!</v>
      </c>
    </row>
    <row r="444" spans="1:7">
      <c r="A444" s="60">
        <v>2060702</v>
      </c>
      <c r="B444" s="254" t="s">
        <v>353</v>
      </c>
      <c r="C444" s="64"/>
      <c r="D444" s="148"/>
      <c r="E444" s="148"/>
      <c r="F444" s="76" t="e">
        <f t="shared" si="12"/>
        <v>#DIV/0!</v>
      </c>
      <c r="G444" s="76" t="e">
        <f t="shared" si="13"/>
        <v>#DIV/0!</v>
      </c>
    </row>
    <row r="445" spans="1:7">
      <c r="A445" s="60">
        <v>2060703</v>
      </c>
      <c r="B445" s="254" t="s">
        <v>354</v>
      </c>
      <c r="C445" s="64"/>
      <c r="D445" s="148"/>
      <c r="E445" s="148"/>
      <c r="F445" s="76" t="e">
        <f t="shared" si="12"/>
        <v>#DIV/0!</v>
      </c>
      <c r="G445" s="76" t="e">
        <f t="shared" si="13"/>
        <v>#DIV/0!</v>
      </c>
    </row>
    <row r="446" spans="1:7">
      <c r="A446" s="60">
        <v>2060704</v>
      </c>
      <c r="B446" s="254" t="s">
        <v>355</v>
      </c>
      <c r="C446" s="64"/>
      <c r="D446" s="148"/>
      <c r="E446" s="148"/>
      <c r="F446" s="76" t="e">
        <f t="shared" si="12"/>
        <v>#DIV/0!</v>
      </c>
      <c r="G446" s="76" t="e">
        <f t="shared" si="13"/>
        <v>#DIV/0!</v>
      </c>
    </row>
    <row r="447" spans="1:7">
      <c r="A447" s="60">
        <v>2060705</v>
      </c>
      <c r="B447" s="251" t="s">
        <v>356</v>
      </c>
      <c r="C447" s="64"/>
      <c r="D447" s="148"/>
      <c r="E447" s="148"/>
      <c r="F447" s="76" t="e">
        <f t="shared" si="12"/>
        <v>#DIV/0!</v>
      </c>
      <c r="G447" s="76" t="e">
        <f t="shared" si="13"/>
        <v>#DIV/0!</v>
      </c>
    </row>
    <row r="448" spans="1:7">
      <c r="A448" s="60">
        <v>2060799</v>
      </c>
      <c r="B448" s="251" t="s">
        <v>357</v>
      </c>
      <c r="C448" s="64"/>
      <c r="D448" s="148"/>
      <c r="E448" s="148"/>
      <c r="F448" s="76" t="e">
        <f t="shared" si="12"/>
        <v>#DIV/0!</v>
      </c>
      <c r="G448" s="76" t="e">
        <f t="shared" si="13"/>
        <v>#DIV/0!</v>
      </c>
    </row>
    <row r="449" spans="1:7">
      <c r="A449" s="186">
        <v>20608</v>
      </c>
      <c r="B449" s="250" t="s">
        <v>358</v>
      </c>
      <c r="C449" s="83">
        <f>SUM(C450:C452)</f>
        <v>0</v>
      </c>
      <c r="D449" s="174">
        <f>SUM(D450:D452)</f>
        <v>0</v>
      </c>
      <c r="E449" s="174">
        <f>SUM(E450:E452)</f>
        <v>0</v>
      </c>
      <c r="F449" s="82" t="e">
        <f t="shared" si="12"/>
        <v>#DIV/0!</v>
      </c>
      <c r="G449" s="82" t="e">
        <f t="shared" si="13"/>
        <v>#DIV/0!</v>
      </c>
    </row>
    <row r="450" spans="1:7">
      <c r="A450" s="60">
        <v>2060801</v>
      </c>
      <c r="B450" s="254" t="s">
        <v>359</v>
      </c>
      <c r="C450" s="64"/>
      <c r="D450" s="148"/>
      <c r="E450" s="148"/>
      <c r="F450" s="76" t="e">
        <f t="shared" si="12"/>
        <v>#DIV/0!</v>
      </c>
      <c r="G450" s="76" t="e">
        <f t="shared" si="13"/>
        <v>#DIV/0!</v>
      </c>
    </row>
    <row r="451" spans="1:7">
      <c r="A451" s="60">
        <v>2060802</v>
      </c>
      <c r="B451" s="254" t="s">
        <v>360</v>
      </c>
      <c r="C451" s="64"/>
      <c r="D451" s="148"/>
      <c r="E451" s="148"/>
      <c r="F451" s="76" t="e">
        <f t="shared" si="12"/>
        <v>#DIV/0!</v>
      </c>
      <c r="G451" s="76" t="e">
        <f t="shared" si="13"/>
        <v>#DIV/0!</v>
      </c>
    </row>
    <row r="452" spans="1:7">
      <c r="A452" s="60">
        <v>2060899</v>
      </c>
      <c r="B452" s="254" t="s">
        <v>361</v>
      </c>
      <c r="C452" s="64"/>
      <c r="D452" s="148"/>
      <c r="E452" s="148"/>
      <c r="F452" s="76" t="e">
        <f t="shared" si="12"/>
        <v>#DIV/0!</v>
      </c>
      <c r="G452" s="76" t="e">
        <f t="shared" si="13"/>
        <v>#DIV/0!</v>
      </c>
    </row>
    <row r="453" spans="1:7">
      <c r="A453" s="186">
        <v>20609</v>
      </c>
      <c r="B453" s="262" t="s">
        <v>362</v>
      </c>
      <c r="C453" s="83">
        <f>SUM(C454:C456)</f>
        <v>0</v>
      </c>
      <c r="D453" s="174">
        <f>SUM(D454:D456)</f>
        <v>0</v>
      </c>
      <c r="E453" s="174">
        <f>SUM(E454:E456)</f>
        <v>0</v>
      </c>
      <c r="F453" s="82" t="e">
        <f t="shared" si="12"/>
        <v>#DIV/0!</v>
      </c>
      <c r="G453" s="82" t="e">
        <f t="shared" si="13"/>
        <v>#DIV/0!</v>
      </c>
    </row>
    <row r="454" spans="1:7">
      <c r="A454" s="60">
        <v>2060901</v>
      </c>
      <c r="B454" s="254" t="s">
        <v>363</v>
      </c>
      <c r="C454" s="64"/>
      <c r="D454" s="148"/>
      <c r="E454" s="148"/>
      <c r="F454" s="76" t="e">
        <f t="shared" si="12"/>
        <v>#DIV/0!</v>
      </c>
      <c r="G454" s="76" t="e">
        <f t="shared" si="13"/>
        <v>#DIV/0!</v>
      </c>
    </row>
    <row r="455" spans="1:7">
      <c r="A455" s="60">
        <v>2060902</v>
      </c>
      <c r="B455" s="254" t="s">
        <v>364</v>
      </c>
      <c r="C455" s="64"/>
      <c r="D455" s="148"/>
      <c r="E455" s="148"/>
      <c r="F455" s="76" t="e">
        <f t="shared" ref="F455:F518" si="14">(E455/C455)</f>
        <v>#DIV/0!</v>
      </c>
      <c r="G455" s="76" t="e">
        <f t="shared" ref="G455:G518" si="15">E455/D455</f>
        <v>#DIV/0!</v>
      </c>
    </row>
    <row r="456" spans="1:7">
      <c r="A456" s="60">
        <v>2060999</v>
      </c>
      <c r="B456" s="254" t="s">
        <v>365</v>
      </c>
      <c r="C456" s="64"/>
      <c r="D456" s="148"/>
      <c r="E456" s="148"/>
      <c r="F456" s="76" t="e">
        <f t="shared" si="14"/>
        <v>#DIV/0!</v>
      </c>
      <c r="G456" s="76" t="e">
        <f t="shared" si="15"/>
        <v>#DIV/0!</v>
      </c>
    </row>
    <row r="457" spans="1:7">
      <c r="A457" s="186">
        <v>20699</v>
      </c>
      <c r="B457" s="250" t="s">
        <v>366</v>
      </c>
      <c r="C457" s="83">
        <f>SUM(C458:C461)</f>
        <v>0</v>
      </c>
      <c r="D457" s="174">
        <f>SUM(D458:D461)</f>
        <v>0</v>
      </c>
      <c r="E457" s="174">
        <f>SUM(E458:E461)</f>
        <v>0</v>
      </c>
      <c r="F457" s="82" t="e">
        <f t="shared" si="14"/>
        <v>#DIV/0!</v>
      </c>
      <c r="G457" s="82" t="e">
        <f t="shared" si="15"/>
        <v>#DIV/0!</v>
      </c>
    </row>
    <row r="458" spans="1:7">
      <c r="A458" s="60">
        <v>2069901</v>
      </c>
      <c r="B458" s="251" t="s">
        <v>367</v>
      </c>
      <c r="C458" s="64"/>
      <c r="D458" s="148"/>
      <c r="E458" s="148"/>
      <c r="F458" s="76" t="e">
        <f t="shared" si="14"/>
        <v>#DIV/0!</v>
      </c>
      <c r="G458" s="76" t="e">
        <f t="shared" si="15"/>
        <v>#DIV/0!</v>
      </c>
    </row>
    <row r="459" spans="1:7">
      <c r="A459" s="60">
        <v>2069902</v>
      </c>
      <c r="B459" s="254" t="s">
        <v>368</v>
      </c>
      <c r="C459" s="64"/>
      <c r="D459" s="148"/>
      <c r="E459" s="148"/>
      <c r="F459" s="76" t="e">
        <f t="shared" si="14"/>
        <v>#DIV/0!</v>
      </c>
      <c r="G459" s="76" t="e">
        <f t="shared" si="15"/>
        <v>#DIV/0!</v>
      </c>
    </row>
    <row r="460" spans="1:7">
      <c r="A460" s="60">
        <v>2069903</v>
      </c>
      <c r="B460" s="254" t="s">
        <v>369</v>
      </c>
      <c r="C460" s="64"/>
      <c r="D460" s="148"/>
      <c r="E460" s="148"/>
      <c r="F460" s="76" t="e">
        <f t="shared" si="14"/>
        <v>#DIV/0!</v>
      </c>
      <c r="G460" s="76" t="e">
        <f t="shared" si="15"/>
        <v>#DIV/0!</v>
      </c>
    </row>
    <row r="461" spans="1:7">
      <c r="A461" s="60">
        <v>2069999</v>
      </c>
      <c r="B461" s="254" t="s">
        <v>370</v>
      </c>
      <c r="C461" s="64"/>
      <c r="D461" s="148"/>
      <c r="E461" s="148"/>
      <c r="F461" s="76" t="e">
        <f t="shared" si="14"/>
        <v>#DIV/0!</v>
      </c>
      <c r="G461" s="76" t="e">
        <f t="shared" si="15"/>
        <v>#DIV/0!</v>
      </c>
    </row>
    <row r="462" spans="1:7">
      <c r="A462" s="246">
        <v>207</v>
      </c>
      <c r="B462" s="247" t="s">
        <v>371</v>
      </c>
      <c r="C462" s="63">
        <f>SUM(C463,C479,C487,C498,C507,C515)</f>
        <v>16</v>
      </c>
      <c r="D462" s="248">
        <f>SUM(D463,D479,D487,D498,D507,D515)</f>
        <v>29</v>
      </c>
      <c r="E462" s="248">
        <f>SUM(E463,E479,E487,E498,E507,E515)</f>
        <v>12</v>
      </c>
      <c r="F462" s="249">
        <f t="shared" si="14"/>
        <v>0.75</v>
      </c>
      <c r="G462" s="249">
        <f t="shared" si="15"/>
        <v>0.413793103448276</v>
      </c>
    </row>
    <row r="463" spans="1:7">
      <c r="A463" s="186">
        <v>20701</v>
      </c>
      <c r="B463" s="262" t="s">
        <v>372</v>
      </c>
      <c r="C463" s="83">
        <f>SUM(C464:C478)</f>
        <v>0</v>
      </c>
      <c r="D463" s="174">
        <f>SUM(D464:D478)</f>
        <v>0</v>
      </c>
      <c r="E463" s="174">
        <f>SUM(E464:E478)</f>
        <v>0</v>
      </c>
      <c r="F463" s="82" t="e">
        <f t="shared" si="14"/>
        <v>#DIV/0!</v>
      </c>
      <c r="G463" s="82" t="e">
        <f t="shared" si="15"/>
        <v>#DIV/0!</v>
      </c>
    </row>
    <row r="464" spans="1:7">
      <c r="A464" s="60">
        <v>2070101</v>
      </c>
      <c r="B464" s="255" t="s">
        <v>66</v>
      </c>
      <c r="C464" s="64"/>
      <c r="D464" s="148"/>
      <c r="E464" s="148"/>
      <c r="F464" s="76" t="e">
        <f t="shared" si="14"/>
        <v>#DIV/0!</v>
      </c>
      <c r="G464" s="76" t="e">
        <f t="shared" si="15"/>
        <v>#DIV/0!</v>
      </c>
    </row>
    <row r="465" spans="1:7">
      <c r="A465" s="60">
        <v>2070102</v>
      </c>
      <c r="B465" s="255" t="s">
        <v>67</v>
      </c>
      <c r="C465" s="64"/>
      <c r="D465" s="148"/>
      <c r="E465" s="148"/>
      <c r="F465" s="76" t="e">
        <f t="shared" si="14"/>
        <v>#DIV/0!</v>
      </c>
      <c r="G465" s="76" t="e">
        <f t="shared" si="15"/>
        <v>#DIV/0!</v>
      </c>
    </row>
    <row r="466" spans="1:7">
      <c r="A466" s="60">
        <v>2070103</v>
      </c>
      <c r="B466" s="255" t="s">
        <v>68</v>
      </c>
      <c r="C466" s="64"/>
      <c r="D466" s="148"/>
      <c r="E466" s="148"/>
      <c r="F466" s="76" t="e">
        <f t="shared" si="14"/>
        <v>#DIV/0!</v>
      </c>
      <c r="G466" s="76" t="e">
        <f t="shared" si="15"/>
        <v>#DIV/0!</v>
      </c>
    </row>
    <row r="467" spans="1:7">
      <c r="A467" s="60">
        <v>2070104</v>
      </c>
      <c r="B467" s="255" t="s">
        <v>373</v>
      </c>
      <c r="C467" s="64"/>
      <c r="D467" s="148"/>
      <c r="E467" s="148"/>
      <c r="F467" s="76" t="e">
        <f t="shared" si="14"/>
        <v>#DIV/0!</v>
      </c>
      <c r="G467" s="76" t="e">
        <f t="shared" si="15"/>
        <v>#DIV/0!</v>
      </c>
    </row>
    <row r="468" spans="1:7">
      <c r="A468" s="60">
        <v>2070105</v>
      </c>
      <c r="B468" s="255" t="s">
        <v>374</v>
      </c>
      <c r="C468" s="64"/>
      <c r="D468" s="148"/>
      <c r="E468" s="148"/>
      <c r="F468" s="76" t="e">
        <f t="shared" si="14"/>
        <v>#DIV/0!</v>
      </c>
      <c r="G468" s="76" t="e">
        <f t="shared" si="15"/>
        <v>#DIV/0!</v>
      </c>
    </row>
    <row r="469" spans="1:7">
      <c r="A469" s="60">
        <v>2070106</v>
      </c>
      <c r="B469" s="255" t="s">
        <v>375</v>
      </c>
      <c r="C469" s="64"/>
      <c r="D469" s="148"/>
      <c r="E469" s="148"/>
      <c r="F469" s="76" t="e">
        <f t="shared" si="14"/>
        <v>#DIV/0!</v>
      </c>
      <c r="G469" s="76" t="e">
        <f t="shared" si="15"/>
        <v>#DIV/0!</v>
      </c>
    </row>
    <row r="470" spans="1:7">
      <c r="A470" s="60">
        <v>2070107</v>
      </c>
      <c r="B470" s="255" t="s">
        <v>376</v>
      </c>
      <c r="C470" s="64"/>
      <c r="D470" s="148"/>
      <c r="E470" s="148"/>
      <c r="F470" s="76" t="e">
        <f t="shared" si="14"/>
        <v>#DIV/0!</v>
      </c>
      <c r="G470" s="76" t="e">
        <f t="shared" si="15"/>
        <v>#DIV/0!</v>
      </c>
    </row>
    <row r="471" spans="1:7">
      <c r="A471" s="60">
        <v>2070108</v>
      </c>
      <c r="B471" s="255" t="s">
        <v>377</v>
      </c>
      <c r="C471" s="64"/>
      <c r="D471" s="148"/>
      <c r="E471" s="148"/>
      <c r="F471" s="76" t="e">
        <f t="shared" si="14"/>
        <v>#DIV/0!</v>
      </c>
      <c r="G471" s="76" t="e">
        <f t="shared" si="15"/>
        <v>#DIV/0!</v>
      </c>
    </row>
    <row r="472" spans="1:7">
      <c r="A472" s="60">
        <v>2070109</v>
      </c>
      <c r="B472" s="255" t="s">
        <v>378</v>
      </c>
      <c r="C472" s="64"/>
      <c r="D472" s="148"/>
      <c r="E472" s="148"/>
      <c r="F472" s="76" t="e">
        <f t="shared" si="14"/>
        <v>#DIV/0!</v>
      </c>
      <c r="G472" s="76" t="e">
        <f t="shared" si="15"/>
        <v>#DIV/0!</v>
      </c>
    </row>
    <row r="473" spans="1:7">
      <c r="A473" s="60">
        <v>2070110</v>
      </c>
      <c r="B473" s="255" t="s">
        <v>379</v>
      </c>
      <c r="C473" s="64"/>
      <c r="D473" s="148"/>
      <c r="E473" s="148"/>
      <c r="F473" s="76" t="e">
        <f t="shared" si="14"/>
        <v>#DIV/0!</v>
      </c>
      <c r="G473" s="76" t="e">
        <f t="shared" si="15"/>
        <v>#DIV/0!</v>
      </c>
    </row>
    <row r="474" spans="1:7">
      <c r="A474" s="60">
        <v>2070111</v>
      </c>
      <c r="B474" s="255" t="s">
        <v>380</v>
      </c>
      <c r="C474" s="64"/>
      <c r="D474" s="148"/>
      <c r="E474" s="148"/>
      <c r="F474" s="76" t="e">
        <f t="shared" si="14"/>
        <v>#DIV/0!</v>
      </c>
      <c r="G474" s="76" t="e">
        <f t="shared" si="15"/>
        <v>#DIV/0!</v>
      </c>
    </row>
    <row r="475" spans="1:7">
      <c r="A475" s="60">
        <v>2070112</v>
      </c>
      <c r="B475" s="255" t="s">
        <v>381</v>
      </c>
      <c r="C475" s="64"/>
      <c r="D475" s="148"/>
      <c r="E475" s="148"/>
      <c r="F475" s="76" t="e">
        <f t="shared" si="14"/>
        <v>#DIV/0!</v>
      </c>
      <c r="G475" s="76" t="e">
        <f t="shared" si="15"/>
        <v>#DIV/0!</v>
      </c>
    </row>
    <row r="476" spans="1:7">
      <c r="A476" s="60">
        <v>2070113</v>
      </c>
      <c r="B476" s="255" t="s">
        <v>382</v>
      </c>
      <c r="C476" s="64"/>
      <c r="D476" s="148"/>
      <c r="E476" s="148"/>
      <c r="F476" s="76" t="e">
        <f t="shared" si="14"/>
        <v>#DIV/0!</v>
      </c>
      <c r="G476" s="76" t="e">
        <f t="shared" si="15"/>
        <v>#DIV/0!</v>
      </c>
    </row>
    <row r="477" spans="1:7">
      <c r="A477" s="60">
        <v>2070114</v>
      </c>
      <c r="B477" s="255" t="s">
        <v>383</v>
      </c>
      <c r="C477" s="64"/>
      <c r="D477" s="148"/>
      <c r="E477" s="148"/>
      <c r="F477" s="76" t="e">
        <f t="shared" si="14"/>
        <v>#DIV/0!</v>
      </c>
      <c r="G477" s="76" t="e">
        <f t="shared" si="15"/>
        <v>#DIV/0!</v>
      </c>
    </row>
    <row r="478" spans="1:7">
      <c r="A478" s="60">
        <v>2070199</v>
      </c>
      <c r="B478" s="255" t="s">
        <v>384</v>
      </c>
      <c r="C478" s="64"/>
      <c r="D478" s="148"/>
      <c r="E478" s="148"/>
      <c r="F478" s="76" t="e">
        <f t="shared" si="14"/>
        <v>#DIV/0!</v>
      </c>
      <c r="G478" s="76" t="e">
        <f t="shared" si="15"/>
        <v>#DIV/0!</v>
      </c>
    </row>
    <row r="479" spans="1:7">
      <c r="A479" s="186">
        <v>20702</v>
      </c>
      <c r="B479" s="262" t="s">
        <v>385</v>
      </c>
      <c r="C479" s="83">
        <f>SUM(C480:C486)</f>
        <v>0</v>
      </c>
      <c r="D479" s="174">
        <f>SUM(D480:D486)</f>
        <v>0</v>
      </c>
      <c r="E479" s="174">
        <f>SUM(E480:E486)</f>
        <v>0</v>
      </c>
      <c r="F479" s="82" t="e">
        <f t="shared" si="14"/>
        <v>#DIV/0!</v>
      </c>
      <c r="G479" s="82" t="e">
        <f t="shared" si="15"/>
        <v>#DIV/0!</v>
      </c>
    </row>
    <row r="480" spans="1:7">
      <c r="A480" s="60">
        <v>2070201</v>
      </c>
      <c r="B480" s="255" t="s">
        <v>66</v>
      </c>
      <c r="C480" s="64"/>
      <c r="D480" s="148"/>
      <c r="E480" s="148"/>
      <c r="F480" s="76" t="e">
        <f t="shared" si="14"/>
        <v>#DIV/0!</v>
      </c>
      <c r="G480" s="76" t="e">
        <f t="shared" si="15"/>
        <v>#DIV/0!</v>
      </c>
    </row>
    <row r="481" spans="1:7">
      <c r="A481" s="60">
        <v>2070202</v>
      </c>
      <c r="B481" s="255" t="s">
        <v>67</v>
      </c>
      <c r="C481" s="64"/>
      <c r="D481" s="148"/>
      <c r="E481" s="148"/>
      <c r="F481" s="76" t="e">
        <f t="shared" si="14"/>
        <v>#DIV/0!</v>
      </c>
      <c r="G481" s="76" t="e">
        <f t="shared" si="15"/>
        <v>#DIV/0!</v>
      </c>
    </row>
    <row r="482" spans="1:7">
      <c r="A482" s="60">
        <v>2070203</v>
      </c>
      <c r="B482" s="255" t="s">
        <v>68</v>
      </c>
      <c r="C482" s="64"/>
      <c r="D482" s="148"/>
      <c r="E482" s="148"/>
      <c r="F482" s="76" t="e">
        <f t="shared" si="14"/>
        <v>#DIV/0!</v>
      </c>
      <c r="G482" s="76" t="e">
        <f t="shared" si="15"/>
        <v>#DIV/0!</v>
      </c>
    </row>
    <row r="483" spans="1:7">
      <c r="A483" s="60">
        <v>2070204</v>
      </c>
      <c r="B483" s="255" t="s">
        <v>386</v>
      </c>
      <c r="C483" s="64"/>
      <c r="D483" s="148"/>
      <c r="E483" s="148"/>
      <c r="F483" s="76" t="e">
        <f t="shared" si="14"/>
        <v>#DIV/0!</v>
      </c>
      <c r="G483" s="76" t="e">
        <f t="shared" si="15"/>
        <v>#DIV/0!</v>
      </c>
    </row>
    <row r="484" spans="1:7">
      <c r="A484" s="60">
        <v>2070205</v>
      </c>
      <c r="B484" s="255" t="s">
        <v>387</v>
      </c>
      <c r="C484" s="64"/>
      <c r="D484" s="148"/>
      <c r="E484" s="148"/>
      <c r="F484" s="76" t="e">
        <f t="shared" si="14"/>
        <v>#DIV/0!</v>
      </c>
      <c r="G484" s="76" t="e">
        <f t="shared" si="15"/>
        <v>#DIV/0!</v>
      </c>
    </row>
    <row r="485" spans="1:7">
      <c r="A485" s="60">
        <v>2070206</v>
      </c>
      <c r="B485" s="255" t="s">
        <v>388</v>
      </c>
      <c r="C485" s="64"/>
      <c r="D485" s="148"/>
      <c r="E485" s="148"/>
      <c r="F485" s="76" t="e">
        <f t="shared" si="14"/>
        <v>#DIV/0!</v>
      </c>
      <c r="G485" s="76" t="e">
        <f t="shared" si="15"/>
        <v>#DIV/0!</v>
      </c>
    </row>
    <row r="486" spans="1:7">
      <c r="A486" s="60">
        <v>2070299</v>
      </c>
      <c r="B486" s="255" t="s">
        <v>389</v>
      </c>
      <c r="C486" s="64"/>
      <c r="D486" s="148"/>
      <c r="E486" s="148"/>
      <c r="F486" s="76" t="e">
        <f t="shared" si="14"/>
        <v>#DIV/0!</v>
      </c>
      <c r="G486" s="76" t="e">
        <f t="shared" si="15"/>
        <v>#DIV/0!</v>
      </c>
    </row>
    <row r="487" spans="1:7">
      <c r="A487" s="186">
        <v>20703</v>
      </c>
      <c r="B487" s="262" t="s">
        <v>390</v>
      </c>
      <c r="C487" s="83">
        <f>SUM(C488:C497)</f>
        <v>0</v>
      </c>
      <c r="D487" s="174">
        <f>SUM(D488:D497)</f>
        <v>0</v>
      </c>
      <c r="E487" s="174">
        <f>SUM(E488:E497)</f>
        <v>0</v>
      </c>
      <c r="F487" s="82" t="e">
        <f t="shared" si="14"/>
        <v>#DIV/0!</v>
      </c>
      <c r="G487" s="82" t="e">
        <f t="shared" si="15"/>
        <v>#DIV/0!</v>
      </c>
    </row>
    <row r="488" spans="1:7">
      <c r="A488" s="60">
        <v>2070301</v>
      </c>
      <c r="B488" s="255" t="s">
        <v>66</v>
      </c>
      <c r="C488" s="64"/>
      <c r="D488" s="148"/>
      <c r="E488" s="148"/>
      <c r="F488" s="76" t="e">
        <f t="shared" si="14"/>
        <v>#DIV/0!</v>
      </c>
      <c r="G488" s="76" t="e">
        <f t="shared" si="15"/>
        <v>#DIV/0!</v>
      </c>
    </row>
    <row r="489" spans="1:7">
      <c r="A489" s="60">
        <v>2070302</v>
      </c>
      <c r="B489" s="255" t="s">
        <v>67</v>
      </c>
      <c r="C489" s="64"/>
      <c r="D489" s="148"/>
      <c r="E489" s="148"/>
      <c r="F489" s="76" t="e">
        <f t="shared" si="14"/>
        <v>#DIV/0!</v>
      </c>
      <c r="G489" s="76" t="e">
        <f t="shared" si="15"/>
        <v>#DIV/0!</v>
      </c>
    </row>
    <row r="490" spans="1:7">
      <c r="A490" s="60">
        <v>2070303</v>
      </c>
      <c r="B490" s="255" t="s">
        <v>68</v>
      </c>
      <c r="C490" s="64"/>
      <c r="D490" s="148"/>
      <c r="E490" s="148"/>
      <c r="F490" s="76" t="e">
        <f t="shared" si="14"/>
        <v>#DIV/0!</v>
      </c>
      <c r="G490" s="76" t="e">
        <f t="shared" si="15"/>
        <v>#DIV/0!</v>
      </c>
    </row>
    <row r="491" spans="1:7">
      <c r="A491" s="60">
        <v>2070304</v>
      </c>
      <c r="B491" s="255" t="s">
        <v>391</v>
      </c>
      <c r="C491" s="64"/>
      <c r="D491" s="148"/>
      <c r="E491" s="148"/>
      <c r="F491" s="76" t="e">
        <f t="shared" si="14"/>
        <v>#DIV/0!</v>
      </c>
      <c r="G491" s="76" t="e">
        <f t="shared" si="15"/>
        <v>#DIV/0!</v>
      </c>
    </row>
    <row r="492" spans="1:7">
      <c r="A492" s="60">
        <v>2070305</v>
      </c>
      <c r="B492" s="255" t="s">
        <v>392</v>
      </c>
      <c r="C492" s="64"/>
      <c r="D492" s="148"/>
      <c r="E492" s="148"/>
      <c r="F492" s="76" t="e">
        <f t="shared" si="14"/>
        <v>#DIV/0!</v>
      </c>
      <c r="G492" s="76" t="e">
        <f t="shared" si="15"/>
        <v>#DIV/0!</v>
      </c>
    </row>
    <row r="493" spans="1:7">
      <c r="A493" s="60">
        <v>2070306</v>
      </c>
      <c r="B493" s="255" t="s">
        <v>393</v>
      </c>
      <c r="C493" s="64"/>
      <c r="D493" s="148"/>
      <c r="E493" s="148"/>
      <c r="F493" s="76" t="e">
        <f t="shared" si="14"/>
        <v>#DIV/0!</v>
      </c>
      <c r="G493" s="76" t="e">
        <f t="shared" si="15"/>
        <v>#DIV/0!</v>
      </c>
    </row>
    <row r="494" spans="1:7">
      <c r="A494" s="60">
        <v>2070307</v>
      </c>
      <c r="B494" s="255" t="s">
        <v>394</v>
      </c>
      <c r="C494" s="64"/>
      <c r="D494" s="148"/>
      <c r="E494" s="148"/>
      <c r="F494" s="76" t="e">
        <f t="shared" si="14"/>
        <v>#DIV/0!</v>
      </c>
      <c r="G494" s="76" t="e">
        <f t="shared" si="15"/>
        <v>#DIV/0!</v>
      </c>
    </row>
    <row r="495" spans="1:7">
      <c r="A495" s="60">
        <v>2070308</v>
      </c>
      <c r="B495" s="255" t="s">
        <v>395</v>
      </c>
      <c r="C495" s="64"/>
      <c r="D495" s="148"/>
      <c r="E495" s="148"/>
      <c r="F495" s="76" t="e">
        <f t="shared" si="14"/>
        <v>#DIV/0!</v>
      </c>
      <c r="G495" s="76" t="e">
        <f t="shared" si="15"/>
        <v>#DIV/0!</v>
      </c>
    </row>
    <row r="496" spans="1:7">
      <c r="A496" s="60">
        <v>2070309</v>
      </c>
      <c r="B496" s="255" t="s">
        <v>396</v>
      </c>
      <c r="C496" s="64"/>
      <c r="D496" s="148"/>
      <c r="E496" s="148"/>
      <c r="F496" s="76" t="e">
        <f t="shared" si="14"/>
        <v>#DIV/0!</v>
      </c>
      <c r="G496" s="76" t="e">
        <f t="shared" si="15"/>
        <v>#DIV/0!</v>
      </c>
    </row>
    <row r="497" spans="1:7">
      <c r="A497" s="60">
        <v>2070399</v>
      </c>
      <c r="B497" s="255" t="s">
        <v>397</v>
      </c>
      <c r="C497" s="64"/>
      <c r="D497" s="148"/>
      <c r="E497" s="148"/>
      <c r="F497" s="76" t="e">
        <f t="shared" si="14"/>
        <v>#DIV/0!</v>
      </c>
      <c r="G497" s="76" t="e">
        <f t="shared" si="15"/>
        <v>#DIV/0!</v>
      </c>
    </row>
    <row r="498" spans="1:7">
      <c r="A498" s="186">
        <v>20706</v>
      </c>
      <c r="B498" s="262" t="s">
        <v>398</v>
      </c>
      <c r="C498" s="83">
        <f>SUM(C499:C506)</f>
        <v>0</v>
      </c>
      <c r="D498" s="174">
        <f>SUM(D499:D506)</f>
        <v>0</v>
      </c>
      <c r="E498" s="174">
        <f>SUM(E499:E506)</f>
        <v>0</v>
      </c>
      <c r="F498" s="82" t="e">
        <f t="shared" si="14"/>
        <v>#DIV/0!</v>
      </c>
      <c r="G498" s="82" t="e">
        <f t="shared" si="15"/>
        <v>#DIV/0!</v>
      </c>
    </row>
    <row r="499" spans="1:7">
      <c r="A499" s="60">
        <v>2070601</v>
      </c>
      <c r="B499" s="255" t="s">
        <v>66</v>
      </c>
      <c r="C499" s="64"/>
      <c r="D499" s="148"/>
      <c r="E499" s="148"/>
      <c r="F499" s="76" t="e">
        <f t="shared" si="14"/>
        <v>#DIV/0!</v>
      </c>
      <c r="G499" s="76" t="e">
        <f t="shared" si="15"/>
        <v>#DIV/0!</v>
      </c>
    </row>
    <row r="500" spans="1:7">
      <c r="A500" s="60">
        <v>2070602</v>
      </c>
      <c r="B500" s="255" t="s">
        <v>67</v>
      </c>
      <c r="C500" s="64"/>
      <c r="D500" s="148"/>
      <c r="E500" s="148"/>
      <c r="F500" s="76" t="e">
        <f t="shared" si="14"/>
        <v>#DIV/0!</v>
      </c>
      <c r="G500" s="76" t="e">
        <f t="shared" si="15"/>
        <v>#DIV/0!</v>
      </c>
    </row>
    <row r="501" spans="1:7">
      <c r="A501" s="60">
        <v>2070603</v>
      </c>
      <c r="B501" s="255" t="s">
        <v>68</v>
      </c>
      <c r="C501" s="64"/>
      <c r="D501" s="148"/>
      <c r="E501" s="148"/>
      <c r="F501" s="76" t="e">
        <f t="shared" si="14"/>
        <v>#DIV/0!</v>
      </c>
      <c r="G501" s="76" t="e">
        <f t="shared" si="15"/>
        <v>#DIV/0!</v>
      </c>
    </row>
    <row r="502" spans="1:7">
      <c r="A502" s="60">
        <v>2070604</v>
      </c>
      <c r="B502" s="255" t="s">
        <v>399</v>
      </c>
      <c r="C502" s="64"/>
      <c r="D502" s="148"/>
      <c r="E502" s="148"/>
      <c r="F502" s="76" t="e">
        <f t="shared" si="14"/>
        <v>#DIV/0!</v>
      </c>
      <c r="G502" s="76" t="e">
        <f t="shared" si="15"/>
        <v>#DIV/0!</v>
      </c>
    </row>
    <row r="503" spans="1:7">
      <c r="A503" s="60">
        <v>2070605</v>
      </c>
      <c r="B503" s="255" t="s">
        <v>400</v>
      </c>
      <c r="C503" s="64"/>
      <c r="D503" s="148"/>
      <c r="E503" s="148"/>
      <c r="F503" s="76" t="e">
        <f t="shared" si="14"/>
        <v>#DIV/0!</v>
      </c>
      <c r="G503" s="76" t="e">
        <f t="shared" si="15"/>
        <v>#DIV/0!</v>
      </c>
    </row>
    <row r="504" spans="1:7">
      <c r="A504" s="60">
        <v>2070606</v>
      </c>
      <c r="B504" s="255" t="s">
        <v>401</v>
      </c>
      <c r="C504" s="64"/>
      <c r="D504" s="148"/>
      <c r="E504" s="148"/>
      <c r="F504" s="76" t="e">
        <f t="shared" si="14"/>
        <v>#DIV/0!</v>
      </c>
      <c r="G504" s="76" t="e">
        <f t="shared" si="15"/>
        <v>#DIV/0!</v>
      </c>
    </row>
    <row r="505" spans="1:7">
      <c r="A505" s="60">
        <v>2070607</v>
      </c>
      <c r="B505" s="255" t="s">
        <v>402</v>
      </c>
      <c r="C505" s="64"/>
      <c r="D505" s="148"/>
      <c r="E505" s="148"/>
      <c r="F505" s="76" t="e">
        <f t="shared" si="14"/>
        <v>#DIV/0!</v>
      </c>
      <c r="G505" s="76" t="e">
        <f t="shared" si="15"/>
        <v>#DIV/0!</v>
      </c>
    </row>
    <row r="506" spans="1:7">
      <c r="A506" s="60">
        <v>2070699</v>
      </c>
      <c r="B506" s="255" t="s">
        <v>403</v>
      </c>
      <c r="C506" s="64"/>
      <c r="D506" s="148"/>
      <c r="E506" s="148"/>
      <c r="F506" s="76" t="e">
        <f t="shared" si="14"/>
        <v>#DIV/0!</v>
      </c>
      <c r="G506" s="76" t="e">
        <f t="shared" si="15"/>
        <v>#DIV/0!</v>
      </c>
    </row>
    <row r="507" spans="1:7">
      <c r="A507" s="186">
        <v>20708</v>
      </c>
      <c r="B507" s="262" t="s">
        <v>404</v>
      </c>
      <c r="C507" s="83">
        <f>SUM(C508:C514)</f>
        <v>0</v>
      </c>
      <c r="D507" s="174">
        <f>SUM(D508:D514)</f>
        <v>0</v>
      </c>
      <c r="E507" s="174">
        <f>SUM(E508:E514)</f>
        <v>0</v>
      </c>
      <c r="F507" s="82" t="e">
        <f t="shared" si="14"/>
        <v>#DIV/0!</v>
      </c>
      <c r="G507" s="82" t="e">
        <f t="shared" si="15"/>
        <v>#DIV/0!</v>
      </c>
    </row>
    <row r="508" spans="1:7">
      <c r="A508" s="60">
        <v>2070801</v>
      </c>
      <c r="B508" s="255" t="s">
        <v>66</v>
      </c>
      <c r="C508" s="64"/>
      <c r="D508" s="148"/>
      <c r="E508" s="148"/>
      <c r="F508" s="76" t="e">
        <f t="shared" si="14"/>
        <v>#DIV/0!</v>
      </c>
      <c r="G508" s="76" t="e">
        <f t="shared" si="15"/>
        <v>#DIV/0!</v>
      </c>
    </row>
    <row r="509" spans="1:7">
      <c r="A509" s="60">
        <v>2070802</v>
      </c>
      <c r="B509" s="255" t="s">
        <v>67</v>
      </c>
      <c r="C509" s="64"/>
      <c r="D509" s="148"/>
      <c r="E509" s="148"/>
      <c r="F509" s="76" t="e">
        <f t="shared" si="14"/>
        <v>#DIV/0!</v>
      </c>
      <c r="G509" s="76" t="e">
        <f t="shared" si="15"/>
        <v>#DIV/0!</v>
      </c>
    </row>
    <row r="510" spans="1:7">
      <c r="A510" s="60">
        <v>2070803</v>
      </c>
      <c r="B510" s="255" t="s">
        <v>68</v>
      </c>
      <c r="C510" s="64"/>
      <c r="D510" s="148"/>
      <c r="E510" s="148"/>
      <c r="F510" s="76" t="e">
        <f t="shared" si="14"/>
        <v>#DIV/0!</v>
      </c>
      <c r="G510" s="76" t="e">
        <f t="shared" si="15"/>
        <v>#DIV/0!</v>
      </c>
    </row>
    <row r="511" spans="1:7">
      <c r="A511" s="60">
        <v>2070806</v>
      </c>
      <c r="B511" s="255" t="s">
        <v>405</v>
      </c>
      <c r="C511" s="64"/>
      <c r="D511" s="148"/>
      <c r="E511" s="148"/>
      <c r="F511" s="76" t="e">
        <f t="shared" si="14"/>
        <v>#DIV/0!</v>
      </c>
      <c r="G511" s="76" t="e">
        <f t="shared" si="15"/>
        <v>#DIV/0!</v>
      </c>
    </row>
    <row r="512" spans="1:7">
      <c r="A512" s="60">
        <v>2070807</v>
      </c>
      <c r="B512" s="255" t="s">
        <v>406</v>
      </c>
      <c r="C512" s="64"/>
      <c r="D512" s="148"/>
      <c r="E512" s="148"/>
      <c r="F512" s="76" t="e">
        <f t="shared" si="14"/>
        <v>#DIV/0!</v>
      </c>
      <c r="G512" s="76" t="e">
        <f t="shared" si="15"/>
        <v>#DIV/0!</v>
      </c>
    </row>
    <row r="513" spans="1:7">
      <c r="A513" s="60">
        <v>2070808</v>
      </c>
      <c r="B513" s="255" t="s">
        <v>407</v>
      </c>
      <c r="C513" s="64"/>
      <c r="D513" s="148"/>
      <c r="E513" s="148"/>
      <c r="F513" s="76" t="e">
        <f t="shared" si="14"/>
        <v>#DIV/0!</v>
      </c>
      <c r="G513" s="76" t="e">
        <f t="shared" si="15"/>
        <v>#DIV/0!</v>
      </c>
    </row>
    <row r="514" spans="1:7">
      <c r="A514" s="60">
        <v>2070899</v>
      </c>
      <c r="B514" s="255" t="s">
        <v>408</v>
      </c>
      <c r="C514" s="64"/>
      <c r="D514" s="148"/>
      <c r="E514" s="148"/>
      <c r="F514" s="76" t="e">
        <f t="shared" si="14"/>
        <v>#DIV/0!</v>
      </c>
      <c r="G514" s="76" t="e">
        <f t="shared" si="15"/>
        <v>#DIV/0!</v>
      </c>
    </row>
    <row r="515" spans="1:7">
      <c r="A515" s="186">
        <v>20799</v>
      </c>
      <c r="B515" s="262" t="s">
        <v>409</v>
      </c>
      <c r="C515" s="83">
        <f>SUM(C516:C518)</f>
        <v>16</v>
      </c>
      <c r="D515" s="174">
        <f>SUM(D516:D518)</f>
        <v>29</v>
      </c>
      <c r="E515" s="174">
        <f>SUM(E516:E518)</f>
        <v>12</v>
      </c>
      <c r="F515" s="82">
        <f t="shared" si="14"/>
        <v>0.75</v>
      </c>
      <c r="G515" s="82">
        <f t="shared" si="15"/>
        <v>0.413793103448276</v>
      </c>
    </row>
    <row r="516" spans="1:7">
      <c r="A516" s="60">
        <v>2079902</v>
      </c>
      <c r="B516" s="255" t="s">
        <v>410</v>
      </c>
      <c r="C516" s="64"/>
      <c r="D516" s="148"/>
      <c r="E516" s="148"/>
      <c r="F516" s="76" t="e">
        <f t="shared" si="14"/>
        <v>#DIV/0!</v>
      </c>
      <c r="G516" s="76" t="e">
        <f t="shared" si="15"/>
        <v>#DIV/0!</v>
      </c>
    </row>
    <row r="517" spans="1:7">
      <c r="A517" s="60">
        <v>2079903</v>
      </c>
      <c r="B517" s="255" t="s">
        <v>411</v>
      </c>
      <c r="C517" s="64"/>
      <c r="D517" s="148"/>
      <c r="E517" s="148"/>
      <c r="F517" s="76" t="e">
        <f t="shared" si="14"/>
        <v>#DIV/0!</v>
      </c>
      <c r="G517" s="76" t="e">
        <f t="shared" si="15"/>
        <v>#DIV/0!</v>
      </c>
    </row>
    <row r="518" ht="14.25" spans="1:7">
      <c r="A518" s="60">
        <v>2079999</v>
      </c>
      <c r="B518" s="255" t="s">
        <v>412</v>
      </c>
      <c r="C518" s="252">
        <v>16</v>
      </c>
      <c r="D518" s="148">
        <v>29</v>
      </c>
      <c r="E518" s="253">
        <v>12</v>
      </c>
      <c r="F518" s="76">
        <f t="shared" si="14"/>
        <v>0.75</v>
      </c>
      <c r="G518" s="76">
        <f t="shared" si="15"/>
        <v>0.413793103448276</v>
      </c>
    </row>
    <row r="519" spans="1:7">
      <c r="A519" s="246">
        <v>208</v>
      </c>
      <c r="B519" s="247" t="s">
        <v>413</v>
      </c>
      <c r="C519" s="63">
        <f>SUM(C520,C539,C547,C549,C558,C562,C572,C581,C588,C596,C605,C611,C614,C617,C620,C623,C626,C630,C634,C642,C645)</f>
        <v>3540</v>
      </c>
      <c r="D519" s="248">
        <f>SUM(D520,D539,D547,D549,D558,D562,D572,D581,D588,D596,D605,D611,D614,D617,D620,D623,D626,D630,D634,D642,D645)</f>
        <v>2983</v>
      </c>
      <c r="E519" s="248">
        <f>SUM(E520,E539,E547,E549,E558,E562,E572,E581,E588,E596,E605,E611,E614,E617,E620,E623,E626,E630,E634,E642,E645)</f>
        <v>3559.81092</v>
      </c>
      <c r="F519" s="249">
        <f t="shared" ref="F519:F582" si="16">(E519/C519)</f>
        <v>1.00559630508475</v>
      </c>
      <c r="G519" s="249">
        <f t="shared" ref="G519:G582" si="17">E519/D519</f>
        <v>1.19336604760308</v>
      </c>
    </row>
    <row r="520" spans="1:7">
      <c r="A520" s="186">
        <v>20801</v>
      </c>
      <c r="B520" s="262" t="s">
        <v>414</v>
      </c>
      <c r="C520" s="83">
        <f>SUM(C521:C538)</f>
        <v>1915</v>
      </c>
      <c r="D520" s="174">
        <f>SUM(D521:D538)</f>
        <v>1806</v>
      </c>
      <c r="E520" s="174">
        <f>SUM(E521:E538)</f>
        <v>2302.66</v>
      </c>
      <c r="F520" s="82">
        <f t="shared" si="16"/>
        <v>1.20243342036554</v>
      </c>
      <c r="G520" s="82">
        <f t="shared" si="17"/>
        <v>1.27500553709856</v>
      </c>
    </row>
    <row r="521" spans="1:7">
      <c r="A521" s="60">
        <v>2080101</v>
      </c>
      <c r="B521" s="255" t="s">
        <v>66</v>
      </c>
      <c r="C521" s="64"/>
      <c r="D521" s="148"/>
      <c r="E521" s="148"/>
      <c r="F521" s="76" t="e">
        <f t="shared" si="16"/>
        <v>#DIV/0!</v>
      </c>
      <c r="G521" s="76" t="e">
        <f t="shared" si="17"/>
        <v>#DIV/0!</v>
      </c>
    </row>
    <row r="522" ht="14.25" spans="1:7">
      <c r="A522" s="60">
        <v>2080102</v>
      </c>
      <c r="B522" s="255" t="s">
        <v>67</v>
      </c>
      <c r="C522" s="252">
        <v>1880</v>
      </c>
      <c r="D522" s="148">
        <v>1789</v>
      </c>
      <c r="E522" s="253">
        <v>2302.66</v>
      </c>
      <c r="F522" s="76">
        <f t="shared" si="16"/>
        <v>1.22481914893617</v>
      </c>
      <c r="G522" s="76">
        <f t="shared" si="17"/>
        <v>1.28712129681386</v>
      </c>
    </row>
    <row r="523" spans="1:7">
      <c r="A523" s="60">
        <v>2080103</v>
      </c>
      <c r="B523" s="255" t="s">
        <v>68</v>
      </c>
      <c r="C523" s="64"/>
      <c r="D523" s="148"/>
      <c r="E523" s="148"/>
      <c r="F523" s="76" t="e">
        <f t="shared" si="16"/>
        <v>#DIV/0!</v>
      </c>
      <c r="G523" s="76" t="e">
        <f t="shared" si="17"/>
        <v>#DIV/0!</v>
      </c>
    </row>
    <row r="524" spans="1:7">
      <c r="A524" s="60">
        <v>2080104</v>
      </c>
      <c r="B524" s="255" t="s">
        <v>415</v>
      </c>
      <c r="C524" s="64"/>
      <c r="D524" s="148"/>
      <c r="E524" s="148"/>
      <c r="F524" s="76" t="e">
        <f t="shared" si="16"/>
        <v>#DIV/0!</v>
      </c>
      <c r="G524" s="76" t="e">
        <f t="shared" si="17"/>
        <v>#DIV/0!</v>
      </c>
    </row>
    <row r="525" spans="1:7">
      <c r="A525" s="60">
        <v>2080105</v>
      </c>
      <c r="B525" s="255" t="s">
        <v>416</v>
      </c>
      <c r="C525" s="64"/>
      <c r="D525" s="148"/>
      <c r="E525" s="148"/>
      <c r="F525" s="76" t="e">
        <f t="shared" si="16"/>
        <v>#DIV/0!</v>
      </c>
      <c r="G525" s="76" t="e">
        <f t="shared" si="17"/>
        <v>#DIV/0!</v>
      </c>
    </row>
    <row r="526" spans="1:7">
      <c r="A526" s="60">
        <v>2080106</v>
      </c>
      <c r="B526" s="255" t="s">
        <v>417</v>
      </c>
      <c r="C526" s="64"/>
      <c r="D526" s="148"/>
      <c r="E526" s="148"/>
      <c r="F526" s="76" t="e">
        <f t="shared" si="16"/>
        <v>#DIV/0!</v>
      </c>
      <c r="G526" s="76" t="e">
        <f t="shared" si="17"/>
        <v>#DIV/0!</v>
      </c>
    </row>
    <row r="527" spans="1:7">
      <c r="A527" s="60">
        <v>2080107</v>
      </c>
      <c r="B527" s="255" t="s">
        <v>418</v>
      </c>
      <c r="C527" s="64"/>
      <c r="D527" s="148"/>
      <c r="E527" s="148"/>
      <c r="F527" s="76" t="e">
        <f t="shared" si="16"/>
        <v>#DIV/0!</v>
      </c>
      <c r="G527" s="76" t="e">
        <f t="shared" si="17"/>
        <v>#DIV/0!</v>
      </c>
    </row>
    <row r="528" spans="1:7">
      <c r="A528" s="60">
        <v>2080108</v>
      </c>
      <c r="B528" s="255" t="s">
        <v>107</v>
      </c>
      <c r="C528" s="64"/>
      <c r="D528" s="148"/>
      <c r="E528" s="148"/>
      <c r="F528" s="76" t="e">
        <f t="shared" si="16"/>
        <v>#DIV/0!</v>
      </c>
      <c r="G528" s="76" t="e">
        <f t="shared" si="17"/>
        <v>#DIV/0!</v>
      </c>
    </row>
    <row r="529" spans="1:7">
      <c r="A529" s="60">
        <v>2080109</v>
      </c>
      <c r="B529" s="255" t="s">
        <v>419</v>
      </c>
      <c r="C529" s="64"/>
      <c r="D529" s="148"/>
      <c r="E529" s="148"/>
      <c r="F529" s="76" t="e">
        <f t="shared" si="16"/>
        <v>#DIV/0!</v>
      </c>
      <c r="G529" s="76" t="e">
        <f t="shared" si="17"/>
        <v>#DIV/0!</v>
      </c>
    </row>
    <row r="530" spans="1:7">
      <c r="A530" s="60">
        <v>2080110</v>
      </c>
      <c r="B530" s="255" t="s">
        <v>420</v>
      </c>
      <c r="C530" s="64"/>
      <c r="D530" s="148"/>
      <c r="E530" s="148"/>
      <c r="F530" s="76" t="e">
        <f t="shared" si="16"/>
        <v>#DIV/0!</v>
      </c>
      <c r="G530" s="76" t="e">
        <f t="shared" si="17"/>
        <v>#DIV/0!</v>
      </c>
    </row>
    <row r="531" spans="1:7">
      <c r="A531" s="60">
        <v>2080111</v>
      </c>
      <c r="B531" s="255" t="s">
        <v>421</v>
      </c>
      <c r="C531" s="64"/>
      <c r="D531" s="148"/>
      <c r="E531" s="148"/>
      <c r="F531" s="76" t="e">
        <f t="shared" si="16"/>
        <v>#DIV/0!</v>
      </c>
      <c r="G531" s="76" t="e">
        <f t="shared" si="17"/>
        <v>#DIV/0!</v>
      </c>
    </row>
    <row r="532" spans="1:7">
      <c r="A532" s="60">
        <v>2080112</v>
      </c>
      <c r="B532" s="255" t="s">
        <v>422</v>
      </c>
      <c r="C532" s="64"/>
      <c r="D532" s="148"/>
      <c r="E532" s="148"/>
      <c r="F532" s="76" t="e">
        <f t="shared" si="16"/>
        <v>#DIV/0!</v>
      </c>
      <c r="G532" s="76" t="e">
        <f t="shared" si="17"/>
        <v>#DIV/0!</v>
      </c>
    </row>
    <row r="533" spans="1:7">
      <c r="A533" s="60">
        <v>2080113</v>
      </c>
      <c r="B533" s="255" t="s">
        <v>423</v>
      </c>
      <c r="C533" s="64"/>
      <c r="D533" s="148"/>
      <c r="E533" s="148"/>
      <c r="F533" s="76" t="e">
        <f t="shared" si="16"/>
        <v>#DIV/0!</v>
      </c>
      <c r="G533" s="76" t="e">
        <f t="shared" si="17"/>
        <v>#DIV/0!</v>
      </c>
    </row>
    <row r="534" spans="1:7">
      <c r="A534" s="60">
        <v>2080114</v>
      </c>
      <c r="B534" s="255" t="s">
        <v>424</v>
      </c>
      <c r="C534" s="64"/>
      <c r="D534" s="148"/>
      <c r="E534" s="148"/>
      <c r="F534" s="76" t="e">
        <f t="shared" si="16"/>
        <v>#DIV/0!</v>
      </c>
      <c r="G534" s="76" t="e">
        <f t="shared" si="17"/>
        <v>#DIV/0!</v>
      </c>
    </row>
    <row r="535" spans="1:7">
      <c r="A535" s="60">
        <v>2080115</v>
      </c>
      <c r="B535" s="255" t="s">
        <v>425</v>
      </c>
      <c r="C535" s="64"/>
      <c r="D535" s="148"/>
      <c r="E535" s="148"/>
      <c r="F535" s="76" t="e">
        <f t="shared" si="16"/>
        <v>#DIV/0!</v>
      </c>
      <c r="G535" s="76" t="e">
        <f t="shared" si="17"/>
        <v>#DIV/0!</v>
      </c>
    </row>
    <row r="536" spans="1:7">
      <c r="A536" s="60">
        <v>2080116</v>
      </c>
      <c r="B536" s="255" t="s">
        <v>426</v>
      </c>
      <c r="C536" s="64"/>
      <c r="D536" s="148"/>
      <c r="E536" s="148"/>
      <c r="F536" s="76" t="e">
        <f t="shared" si="16"/>
        <v>#DIV/0!</v>
      </c>
      <c r="G536" s="76" t="e">
        <f t="shared" si="17"/>
        <v>#DIV/0!</v>
      </c>
    </row>
    <row r="537" spans="1:7">
      <c r="A537" s="60">
        <v>2080150</v>
      </c>
      <c r="B537" s="255" t="s">
        <v>75</v>
      </c>
      <c r="C537" s="64"/>
      <c r="D537" s="148"/>
      <c r="E537" s="148"/>
      <c r="F537" s="76" t="e">
        <f t="shared" si="16"/>
        <v>#DIV/0!</v>
      </c>
      <c r="G537" s="76" t="e">
        <f t="shared" si="17"/>
        <v>#DIV/0!</v>
      </c>
    </row>
    <row r="538" ht="14.25" spans="1:7">
      <c r="A538" s="60">
        <v>2080199</v>
      </c>
      <c r="B538" s="255" t="s">
        <v>427</v>
      </c>
      <c r="C538" s="252">
        <v>35</v>
      </c>
      <c r="D538" s="148">
        <v>17</v>
      </c>
      <c r="E538" s="253"/>
      <c r="F538" s="76">
        <f t="shared" si="16"/>
        <v>0</v>
      </c>
      <c r="G538" s="76">
        <f t="shared" si="17"/>
        <v>0</v>
      </c>
    </row>
    <row r="539" spans="1:7">
      <c r="A539" s="186">
        <v>20802</v>
      </c>
      <c r="B539" s="262" t="s">
        <v>428</v>
      </c>
      <c r="C539" s="83">
        <f>SUM(C540:C546)</f>
        <v>165</v>
      </c>
      <c r="D539" s="174">
        <f>SUM(D540:D546)</f>
        <v>228</v>
      </c>
      <c r="E539" s="174">
        <f>SUM(E540:E546)</f>
        <v>131</v>
      </c>
      <c r="F539" s="82">
        <f t="shared" si="16"/>
        <v>0.793939393939394</v>
      </c>
      <c r="G539" s="82">
        <f t="shared" si="17"/>
        <v>0.574561403508772</v>
      </c>
    </row>
    <row r="540" spans="1:7">
      <c r="A540" s="60">
        <v>2080201</v>
      </c>
      <c r="B540" s="255" t="s">
        <v>66</v>
      </c>
      <c r="C540" s="64"/>
      <c r="D540" s="148"/>
      <c r="E540" s="148"/>
      <c r="F540" s="76" t="e">
        <f t="shared" si="16"/>
        <v>#DIV/0!</v>
      </c>
      <c r="G540" s="76" t="e">
        <f t="shared" si="17"/>
        <v>#DIV/0!</v>
      </c>
    </row>
    <row r="541" spans="1:7">
      <c r="A541" s="60">
        <v>2080202</v>
      </c>
      <c r="B541" s="255" t="s">
        <v>67</v>
      </c>
      <c r="C541" s="64"/>
      <c r="D541" s="148"/>
      <c r="E541" s="148"/>
      <c r="F541" s="76" t="e">
        <f t="shared" si="16"/>
        <v>#DIV/0!</v>
      </c>
      <c r="G541" s="76" t="e">
        <f t="shared" si="17"/>
        <v>#DIV/0!</v>
      </c>
    </row>
    <row r="542" spans="1:7">
      <c r="A542" s="60">
        <v>2080203</v>
      </c>
      <c r="B542" s="255" t="s">
        <v>68</v>
      </c>
      <c r="C542" s="64"/>
      <c r="D542" s="148"/>
      <c r="E542" s="148"/>
      <c r="F542" s="76" t="e">
        <f t="shared" si="16"/>
        <v>#DIV/0!</v>
      </c>
      <c r="G542" s="76" t="e">
        <f t="shared" si="17"/>
        <v>#DIV/0!</v>
      </c>
    </row>
    <row r="543" spans="1:7">
      <c r="A543" s="60">
        <v>2080206</v>
      </c>
      <c r="B543" s="255" t="s">
        <v>429</v>
      </c>
      <c r="C543" s="64"/>
      <c r="D543" s="148"/>
      <c r="E543" s="148"/>
      <c r="F543" s="76" t="e">
        <f t="shared" si="16"/>
        <v>#DIV/0!</v>
      </c>
      <c r="G543" s="76" t="e">
        <f t="shared" si="17"/>
        <v>#DIV/0!</v>
      </c>
    </row>
    <row r="544" spans="1:7">
      <c r="A544" s="60">
        <v>2080207</v>
      </c>
      <c r="B544" s="255" t="s">
        <v>430</v>
      </c>
      <c r="C544" s="64"/>
      <c r="D544" s="148"/>
      <c r="E544" s="148"/>
      <c r="F544" s="76" t="e">
        <f t="shared" si="16"/>
        <v>#DIV/0!</v>
      </c>
      <c r="G544" s="76" t="e">
        <f t="shared" si="17"/>
        <v>#DIV/0!</v>
      </c>
    </row>
    <row r="545" ht="14.25" spans="1:7">
      <c r="A545" s="60">
        <v>2080208</v>
      </c>
      <c r="B545" s="255" t="s">
        <v>431</v>
      </c>
      <c r="C545" s="252">
        <v>165</v>
      </c>
      <c r="D545" s="148">
        <v>228</v>
      </c>
      <c r="E545" s="253">
        <v>131</v>
      </c>
      <c r="F545" s="76">
        <f t="shared" si="16"/>
        <v>0.793939393939394</v>
      </c>
      <c r="G545" s="76">
        <f t="shared" si="17"/>
        <v>0.574561403508772</v>
      </c>
    </row>
    <row r="546" spans="1:7">
      <c r="A546" s="60">
        <v>2080299</v>
      </c>
      <c r="B546" s="255" t="s">
        <v>432</v>
      </c>
      <c r="C546" s="64"/>
      <c r="D546" s="148"/>
      <c r="E546" s="148"/>
      <c r="F546" s="76" t="e">
        <f t="shared" si="16"/>
        <v>#DIV/0!</v>
      </c>
      <c r="G546" s="76" t="e">
        <f t="shared" si="17"/>
        <v>#DIV/0!</v>
      </c>
    </row>
    <row r="547" spans="1:7">
      <c r="A547" s="186">
        <v>20804</v>
      </c>
      <c r="B547" s="262" t="s">
        <v>433</v>
      </c>
      <c r="C547" s="83">
        <f>C548</f>
        <v>0</v>
      </c>
      <c r="D547" s="174">
        <f>D548</f>
        <v>0</v>
      </c>
      <c r="E547" s="174">
        <f>E548</f>
        <v>0</v>
      </c>
      <c r="F547" s="82" t="e">
        <f t="shared" si="16"/>
        <v>#DIV/0!</v>
      </c>
      <c r="G547" s="82" t="e">
        <f t="shared" si="17"/>
        <v>#DIV/0!</v>
      </c>
    </row>
    <row r="548" spans="1:7">
      <c r="A548" s="60">
        <v>2080402</v>
      </c>
      <c r="B548" s="255" t="s">
        <v>434</v>
      </c>
      <c r="C548" s="64"/>
      <c r="D548" s="148"/>
      <c r="E548" s="148"/>
      <c r="F548" s="76" t="e">
        <f t="shared" si="16"/>
        <v>#DIV/0!</v>
      </c>
      <c r="G548" s="76" t="e">
        <f t="shared" si="17"/>
        <v>#DIV/0!</v>
      </c>
    </row>
    <row r="549" spans="1:7">
      <c r="A549" s="186">
        <v>20805</v>
      </c>
      <c r="B549" s="262" t="s">
        <v>435</v>
      </c>
      <c r="C549" s="83">
        <f>SUM(C550:C557)</f>
        <v>483</v>
      </c>
      <c r="D549" s="174">
        <f>SUM(D550:D557)</f>
        <v>461</v>
      </c>
      <c r="E549" s="174">
        <f>SUM(E550:E557)</f>
        <v>739.15092</v>
      </c>
      <c r="F549" s="82">
        <f t="shared" si="16"/>
        <v>1.53033316770186</v>
      </c>
      <c r="G549" s="82">
        <f t="shared" si="17"/>
        <v>1.6033642516269</v>
      </c>
    </row>
    <row r="550" spans="1:7">
      <c r="A550" s="60">
        <v>2080501</v>
      </c>
      <c r="B550" s="255" t="s">
        <v>436</v>
      </c>
      <c r="C550" s="64"/>
      <c r="D550" s="148"/>
      <c r="E550" s="148"/>
      <c r="F550" s="76" t="e">
        <f t="shared" si="16"/>
        <v>#DIV/0!</v>
      </c>
      <c r="G550" s="76" t="e">
        <f t="shared" si="17"/>
        <v>#DIV/0!</v>
      </c>
    </row>
    <row r="551" spans="1:7">
      <c r="A551" s="60">
        <v>2080502</v>
      </c>
      <c r="B551" s="255" t="s">
        <v>437</v>
      </c>
      <c r="C551" s="64"/>
      <c r="D551" s="148"/>
      <c r="E551" s="148"/>
      <c r="F551" s="76" t="e">
        <f t="shared" si="16"/>
        <v>#DIV/0!</v>
      </c>
      <c r="G551" s="76" t="e">
        <f t="shared" si="17"/>
        <v>#DIV/0!</v>
      </c>
    </row>
    <row r="552" spans="1:7">
      <c r="A552" s="60">
        <v>2080503</v>
      </c>
      <c r="B552" s="255" t="s">
        <v>438</v>
      </c>
      <c r="C552" s="64"/>
      <c r="D552" s="148"/>
      <c r="E552" s="148"/>
      <c r="F552" s="76" t="e">
        <f t="shared" si="16"/>
        <v>#DIV/0!</v>
      </c>
      <c r="G552" s="76" t="e">
        <f t="shared" si="17"/>
        <v>#DIV/0!</v>
      </c>
    </row>
    <row r="553" spans="1:7">
      <c r="A553" s="60">
        <v>2080505</v>
      </c>
      <c r="B553" s="255" t="s">
        <v>439</v>
      </c>
      <c r="C553" s="64"/>
      <c r="D553" s="148">
        <v>182</v>
      </c>
      <c r="E553" s="148">
        <v>292.76728</v>
      </c>
      <c r="F553" s="76" t="e">
        <f t="shared" si="16"/>
        <v>#DIV/0!</v>
      </c>
      <c r="G553" s="76">
        <f t="shared" si="17"/>
        <v>1.60861142857143</v>
      </c>
    </row>
    <row r="554" ht="14.25" spans="1:7">
      <c r="A554" s="60">
        <v>2080506</v>
      </c>
      <c r="B554" s="255" t="s">
        <v>440</v>
      </c>
      <c r="C554" s="252">
        <v>189</v>
      </c>
      <c r="D554" s="148">
        <v>279</v>
      </c>
      <c r="E554" s="253">
        <v>446.38364</v>
      </c>
      <c r="F554" s="76">
        <f t="shared" si="16"/>
        <v>2.3618182010582</v>
      </c>
      <c r="G554" s="76">
        <f t="shared" si="17"/>
        <v>1.59994136200717</v>
      </c>
    </row>
    <row r="555" ht="14.25" spans="1:7">
      <c r="A555" s="60">
        <v>2080507</v>
      </c>
      <c r="B555" s="255" t="s">
        <v>441</v>
      </c>
      <c r="C555" s="252">
        <v>294</v>
      </c>
      <c r="D555" s="148"/>
      <c r="E555" s="253"/>
      <c r="F555" s="76">
        <f t="shared" si="16"/>
        <v>0</v>
      </c>
      <c r="G555" s="76" t="e">
        <f t="shared" si="17"/>
        <v>#DIV/0!</v>
      </c>
    </row>
    <row r="556" spans="1:7">
      <c r="A556" s="60">
        <v>2080508</v>
      </c>
      <c r="B556" s="255" t="s">
        <v>442</v>
      </c>
      <c r="C556" s="64"/>
      <c r="D556" s="148"/>
      <c r="E556" s="148"/>
      <c r="F556" s="76" t="e">
        <f t="shared" si="16"/>
        <v>#DIV/0!</v>
      </c>
      <c r="G556" s="76" t="e">
        <f t="shared" si="17"/>
        <v>#DIV/0!</v>
      </c>
    </row>
    <row r="557" spans="1:7">
      <c r="A557" s="60">
        <v>2080599</v>
      </c>
      <c r="B557" s="255" t="s">
        <v>443</v>
      </c>
      <c r="C557" s="64"/>
      <c r="D557" s="148"/>
      <c r="E557" s="148"/>
      <c r="F557" s="76" t="e">
        <f t="shared" si="16"/>
        <v>#DIV/0!</v>
      </c>
      <c r="G557" s="76" t="e">
        <f t="shared" si="17"/>
        <v>#DIV/0!</v>
      </c>
    </row>
    <row r="558" spans="1:7">
      <c r="A558" s="186">
        <v>20806</v>
      </c>
      <c r="B558" s="262" t="s">
        <v>444</v>
      </c>
      <c r="C558" s="83">
        <f>SUM(C559:C561)</f>
        <v>0</v>
      </c>
      <c r="D558" s="174">
        <f>SUM(D559:D561)</f>
        <v>0</v>
      </c>
      <c r="E558" s="174">
        <f>SUM(E559:E561)</f>
        <v>0</v>
      </c>
      <c r="F558" s="82" t="e">
        <f t="shared" si="16"/>
        <v>#DIV/0!</v>
      </c>
      <c r="G558" s="82" t="e">
        <f t="shared" si="17"/>
        <v>#DIV/0!</v>
      </c>
    </row>
    <row r="559" spans="1:7">
      <c r="A559" s="60">
        <v>2080601</v>
      </c>
      <c r="B559" s="255" t="s">
        <v>445</v>
      </c>
      <c r="C559" s="64"/>
      <c r="D559" s="148"/>
      <c r="E559" s="148"/>
      <c r="F559" s="76" t="e">
        <f t="shared" si="16"/>
        <v>#DIV/0!</v>
      </c>
      <c r="G559" s="76" t="e">
        <f t="shared" si="17"/>
        <v>#DIV/0!</v>
      </c>
    </row>
    <row r="560" spans="1:7">
      <c r="A560" s="60">
        <v>2080602</v>
      </c>
      <c r="B560" s="255" t="s">
        <v>446</v>
      </c>
      <c r="C560" s="64"/>
      <c r="D560" s="148"/>
      <c r="E560" s="148"/>
      <c r="F560" s="76" t="e">
        <f t="shared" si="16"/>
        <v>#DIV/0!</v>
      </c>
      <c r="G560" s="76" t="e">
        <f t="shared" si="17"/>
        <v>#DIV/0!</v>
      </c>
    </row>
    <row r="561" spans="1:7">
      <c r="A561" s="60">
        <v>2080699</v>
      </c>
      <c r="B561" s="255" t="s">
        <v>447</v>
      </c>
      <c r="C561" s="64"/>
      <c r="D561" s="148"/>
      <c r="E561" s="148"/>
      <c r="F561" s="76" t="e">
        <f t="shared" si="16"/>
        <v>#DIV/0!</v>
      </c>
      <c r="G561" s="76" t="e">
        <f t="shared" si="17"/>
        <v>#DIV/0!</v>
      </c>
    </row>
    <row r="562" spans="1:7">
      <c r="A562" s="186">
        <v>20807</v>
      </c>
      <c r="B562" s="262" t="s">
        <v>448</v>
      </c>
      <c r="C562" s="83">
        <f>SUM(C563:C571)</f>
        <v>400</v>
      </c>
      <c r="D562" s="174">
        <f>SUM(D563:D571)</f>
        <v>2</v>
      </c>
      <c r="E562" s="174">
        <f>SUM(E563:E571)</f>
        <v>70</v>
      </c>
      <c r="F562" s="82">
        <f t="shared" si="16"/>
        <v>0.175</v>
      </c>
      <c r="G562" s="82">
        <f t="shared" si="17"/>
        <v>35</v>
      </c>
    </row>
    <row r="563" spans="1:7">
      <c r="A563" s="60">
        <v>2080701</v>
      </c>
      <c r="B563" s="255" t="s">
        <v>449</v>
      </c>
      <c r="C563" s="64"/>
      <c r="D563" s="148"/>
      <c r="E563" s="148"/>
      <c r="F563" s="76" t="e">
        <f t="shared" si="16"/>
        <v>#DIV/0!</v>
      </c>
      <c r="G563" s="76" t="e">
        <f t="shared" si="17"/>
        <v>#DIV/0!</v>
      </c>
    </row>
    <row r="564" spans="1:7">
      <c r="A564" s="60">
        <v>2080702</v>
      </c>
      <c r="B564" s="255" t="s">
        <v>450</v>
      </c>
      <c r="C564" s="64"/>
      <c r="D564" s="148"/>
      <c r="E564" s="148"/>
      <c r="F564" s="76" t="e">
        <f t="shared" si="16"/>
        <v>#DIV/0!</v>
      </c>
      <c r="G564" s="76" t="e">
        <f t="shared" si="17"/>
        <v>#DIV/0!</v>
      </c>
    </row>
    <row r="565" spans="1:7">
      <c r="A565" s="60">
        <v>2080704</v>
      </c>
      <c r="B565" s="255" t="s">
        <v>451</v>
      </c>
      <c r="C565" s="64"/>
      <c r="D565" s="148"/>
      <c r="E565" s="148"/>
      <c r="F565" s="76" t="e">
        <f t="shared" si="16"/>
        <v>#DIV/0!</v>
      </c>
      <c r="G565" s="76" t="e">
        <f t="shared" si="17"/>
        <v>#DIV/0!</v>
      </c>
    </row>
    <row r="566" spans="1:7">
      <c r="A566" s="60">
        <v>2080705</v>
      </c>
      <c r="B566" s="255" t="s">
        <v>452</v>
      </c>
      <c r="C566" s="64"/>
      <c r="D566" s="148"/>
      <c r="E566" s="148">
        <v>70</v>
      </c>
      <c r="F566" s="76" t="e">
        <f t="shared" si="16"/>
        <v>#DIV/0!</v>
      </c>
      <c r="G566" s="76" t="e">
        <f t="shared" si="17"/>
        <v>#DIV/0!</v>
      </c>
    </row>
    <row r="567" spans="1:7">
      <c r="A567" s="60">
        <v>2080709</v>
      </c>
      <c r="B567" s="255" t="s">
        <v>453</v>
      </c>
      <c r="C567" s="64"/>
      <c r="D567" s="148"/>
      <c r="E567" s="148"/>
      <c r="F567" s="76" t="e">
        <f t="shared" si="16"/>
        <v>#DIV/0!</v>
      </c>
      <c r="G567" s="76" t="e">
        <f t="shared" si="17"/>
        <v>#DIV/0!</v>
      </c>
    </row>
    <row r="568" spans="1:7">
      <c r="A568" s="60">
        <v>2080711</v>
      </c>
      <c r="B568" s="255" t="s">
        <v>454</v>
      </c>
      <c r="C568" s="64"/>
      <c r="D568" s="148"/>
      <c r="E568" s="148"/>
      <c r="F568" s="76" t="e">
        <f t="shared" si="16"/>
        <v>#DIV/0!</v>
      </c>
      <c r="G568" s="76" t="e">
        <f t="shared" si="17"/>
        <v>#DIV/0!</v>
      </c>
    </row>
    <row r="569" spans="1:7">
      <c r="A569" s="60">
        <v>2080712</v>
      </c>
      <c r="B569" s="255" t="s">
        <v>455</v>
      </c>
      <c r="C569" s="64"/>
      <c r="D569" s="148"/>
      <c r="E569" s="148"/>
      <c r="F569" s="76" t="e">
        <f t="shared" si="16"/>
        <v>#DIV/0!</v>
      </c>
      <c r="G569" s="76" t="e">
        <f t="shared" si="17"/>
        <v>#DIV/0!</v>
      </c>
    </row>
    <row r="570" spans="1:7">
      <c r="A570" s="60">
        <v>2080713</v>
      </c>
      <c r="B570" s="255" t="s">
        <v>456</v>
      </c>
      <c r="C570" s="64"/>
      <c r="D570" s="148"/>
      <c r="E570" s="148"/>
      <c r="F570" s="76" t="e">
        <f t="shared" si="16"/>
        <v>#DIV/0!</v>
      </c>
      <c r="G570" s="76" t="e">
        <f t="shared" si="17"/>
        <v>#DIV/0!</v>
      </c>
    </row>
    <row r="571" ht="14.25" spans="1:7">
      <c r="A571" s="60">
        <v>2080799</v>
      </c>
      <c r="B571" s="255" t="s">
        <v>457</v>
      </c>
      <c r="C571" s="252">
        <v>400</v>
      </c>
      <c r="D571" s="148">
        <v>2</v>
      </c>
      <c r="E571" s="253"/>
      <c r="F571" s="76">
        <f t="shared" si="16"/>
        <v>0</v>
      </c>
      <c r="G571" s="76">
        <f t="shared" si="17"/>
        <v>0</v>
      </c>
    </row>
    <row r="572" spans="1:7">
      <c r="A572" s="186">
        <v>20808</v>
      </c>
      <c r="B572" s="262" t="s">
        <v>458</v>
      </c>
      <c r="C572" s="83">
        <f>SUM(C573:C580)</f>
        <v>85</v>
      </c>
      <c r="D572" s="174">
        <f>SUM(D573:D580)</f>
        <v>65</v>
      </c>
      <c r="E572" s="174">
        <f>SUM(E573:E580)</f>
        <v>51</v>
      </c>
      <c r="F572" s="82">
        <f t="shared" si="16"/>
        <v>0.6</v>
      </c>
      <c r="G572" s="82">
        <f t="shared" si="17"/>
        <v>0.784615384615385</v>
      </c>
    </row>
    <row r="573" spans="1:7">
      <c r="A573" s="60">
        <v>2080801</v>
      </c>
      <c r="B573" s="255" t="s">
        <v>459</v>
      </c>
      <c r="C573" s="64"/>
      <c r="D573" s="148"/>
      <c r="E573" s="148"/>
      <c r="F573" s="76" t="e">
        <f t="shared" si="16"/>
        <v>#DIV/0!</v>
      </c>
      <c r="G573" s="76" t="e">
        <f t="shared" si="17"/>
        <v>#DIV/0!</v>
      </c>
    </row>
    <row r="574" spans="1:7">
      <c r="A574" s="60">
        <v>2080802</v>
      </c>
      <c r="B574" s="255" t="s">
        <v>460</v>
      </c>
      <c r="C574" s="64"/>
      <c r="D574" s="148"/>
      <c r="E574" s="148"/>
      <c r="F574" s="76" t="e">
        <f t="shared" si="16"/>
        <v>#DIV/0!</v>
      </c>
      <c r="G574" s="76" t="e">
        <f t="shared" si="17"/>
        <v>#DIV/0!</v>
      </c>
    </row>
    <row r="575" spans="1:7">
      <c r="A575" s="60">
        <v>2080803</v>
      </c>
      <c r="B575" s="255" t="s">
        <v>461</v>
      </c>
      <c r="C575" s="64"/>
      <c r="D575" s="148"/>
      <c r="E575" s="148"/>
      <c r="F575" s="76" t="e">
        <f t="shared" si="16"/>
        <v>#DIV/0!</v>
      </c>
      <c r="G575" s="76" t="e">
        <f t="shared" si="17"/>
        <v>#DIV/0!</v>
      </c>
    </row>
    <row r="576" ht="14.25" spans="1:7">
      <c r="A576" s="60">
        <v>2080805</v>
      </c>
      <c r="B576" s="255" t="s">
        <v>462</v>
      </c>
      <c r="C576" s="252">
        <v>30</v>
      </c>
      <c r="D576" s="148">
        <v>49</v>
      </c>
      <c r="E576" s="253">
        <v>40</v>
      </c>
      <c r="F576" s="76">
        <f t="shared" si="16"/>
        <v>1.33333333333333</v>
      </c>
      <c r="G576" s="76">
        <f t="shared" si="17"/>
        <v>0.816326530612245</v>
      </c>
    </row>
    <row r="577" ht="14.25" spans="1:7">
      <c r="A577" s="60">
        <v>2080806</v>
      </c>
      <c r="B577" s="255" t="s">
        <v>463</v>
      </c>
      <c r="C577" s="252"/>
      <c r="D577" s="148"/>
      <c r="E577" s="253"/>
      <c r="F577" s="76" t="e">
        <f t="shared" si="16"/>
        <v>#DIV/0!</v>
      </c>
      <c r="G577" s="76" t="e">
        <f t="shared" si="17"/>
        <v>#DIV/0!</v>
      </c>
    </row>
    <row r="578" ht="14.25" spans="1:7">
      <c r="A578" s="60">
        <v>2080807</v>
      </c>
      <c r="B578" s="255" t="s">
        <v>464</v>
      </c>
      <c r="C578" s="252"/>
      <c r="D578" s="148"/>
      <c r="E578" s="253"/>
      <c r="F578" s="76" t="e">
        <f t="shared" si="16"/>
        <v>#DIV/0!</v>
      </c>
      <c r="G578" s="76" t="e">
        <f t="shared" si="17"/>
        <v>#DIV/0!</v>
      </c>
    </row>
    <row r="579" ht="14.25" spans="1:7">
      <c r="A579" s="60">
        <v>2080808</v>
      </c>
      <c r="B579" s="255" t="s">
        <v>465</v>
      </c>
      <c r="C579" s="252"/>
      <c r="D579" s="148"/>
      <c r="E579" s="253"/>
      <c r="F579" s="76" t="e">
        <f t="shared" si="16"/>
        <v>#DIV/0!</v>
      </c>
      <c r="G579" s="76" t="e">
        <f t="shared" si="17"/>
        <v>#DIV/0!</v>
      </c>
    </row>
    <row r="580" ht="14.25" spans="1:7">
      <c r="A580" s="60">
        <v>2080899</v>
      </c>
      <c r="B580" s="255" t="s">
        <v>466</v>
      </c>
      <c r="C580" s="252">
        <v>55</v>
      </c>
      <c r="D580" s="148">
        <v>16</v>
      </c>
      <c r="E580" s="253">
        <v>11</v>
      </c>
      <c r="F580" s="76">
        <f t="shared" si="16"/>
        <v>0.2</v>
      </c>
      <c r="G580" s="76">
        <f t="shared" si="17"/>
        <v>0.6875</v>
      </c>
    </row>
    <row r="581" spans="1:7">
      <c r="A581" s="186">
        <v>20809</v>
      </c>
      <c r="B581" s="262" t="s">
        <v>467</v>
      </c>
      <c r="C581" s="83">
        <f>SUM(C582:C587)</f>
        <v>0</v>
      </c>
      <c r="D581" s="174">
        <f>SUM(D582:D587)</f>
        <v>46</v>
      </c>
      <c r="E581" s="174">
        <f>SUM(E582:E587)</f>
        <v>32</v>
      </c>
      <c r="F581" s="82" t="e">
        <f t="shared" si="16"/>
        <v>#DIV/0!</v>
      </c>
      <c r="G581" s="82">
        <f t="shared" si="17"/>
        <v>0.695652173913043</v>
      </c>
    </row>
    <row r="582" spans="1:7">
      <c r="A582" s="60">
        <v>2080901</v>
      </c>
      <c r="B582" s="255" t="s">
        <v>468</v>
      </c>
      <c r="C582" s="270"/>
      <c r="D582" s="271">
        <v>8</v>
      </c>
      <c r="E582" s="271">
        <v>9</v>
      </c>
      <c r="F582" s="76" t="e">
        <f t="shared" si="16"/>
        <v>#DIV/0!</v>
      </c>
      <c r="G582" s="76">
        <f t="shared" si="17"/>
        <v>1.125</v>
      </c>
    </row>
    <row r="583" spans="1:7">
      <c r="A583" s="60">
        <v>2080902</v>
      </c>
      <c r="B583" s="255" t="s">
        <v>469</v>
      </c>
      <c r="C583" s="64"/>
      <c r="D583" s="148"/>
      <c r="E583" s="148"/>
      <c r="F583" s="76" t="e">
        <f t="shared" ref="F583:F646" si="18">(E583/C583)</f>
        <v>#DIV/0!</v>
      </c>
      <c r="G583" s="76" t="e">
        <f t="shared" ref="G583:G646" si="19">E583/D583</f>
        <v>#DIV/0!</v>
      </c>
    </row>
    <row r="584" spans="1:7">
      <c r="A584" s="60">
        <v>2080903</v>
      </c>
      <c r="B584" s="255" t="s">
        <v>470</v>
      </c>
      <c r="C584" s="64"/>
      <c r="D584" s="148"/>
      <c r="E584" s="148"/>
      <c r="F584" s="76" t="e">
        <f t="shared" si="18"/>
        <v>#DIV/0!</v>
      </c>
      <c r="G584" s="76" t="e">
        <f t="shared" si="19"/>
        <v>#DIV/0!</v>
      </c>
    </row>
    <row r="585" spans="1:7">
      <c r="A585" s="60">
        <v>2080904</v>
      </c>
      <c r="B585" s="255" t="s">
        <v>471</v>
      </c>
      <c r="C585" s="64"/>
      <c r="D585" s="148"/>
      <c r="E585" s="148"/>
      <c r="F585" s="76" t="e">
        <f t="shared" si="18"/>
        <v>#DIV/0!</v>
      </c>
      <c r="G585" s="76" t="e">
        <f t="shared" si="19"/>
        <v>#DIV/0!</v>
      </c>
    </row>
    <row r="586" spans="1:7">
      <c r="A586" s="60">
        <v>2080905</v>
      </c>
      <c r="B586" s="255" t="s">
        <v>472</v>
      </c>
      <c r="C586" s="64"/>
      <c r="D586" s="148"/>
      <c r="E586" s="148"/>
      <c r="F586" s="76" t="e">
        <f t="shared" si="18"/>
        <v>#DIV/0!</v>
      </c>
      <c r="G586" s="76" t="e">
        <f t="shared" si="19"/>
        <v>#DIV/0!</v>
      </c>
    </row>
    <row r="587" spans="1:7">
      <c r="A587" s="60">
        <v>2080999</v>
      </c>
      <c r="B587" s="255" t="s">
        <v>473</v>
      </c>
      <c r="C587" s="64"/>
      <c r="D587" s="148">
        <v>38</v>
      </c>
      <c r="E587" s="148">
        <v>23</v>
      </c>
      <c r="F587" s="76" t="e">
        <f t="shared" si="18"/>
        <v>#DIV/0!</v>
      </c>
      <c r="G587" s="76">
        <f t="shared" si="19"/>
        <v>0.605263157894737</v>
      </c>
    </row>
    <row r="588" spans="1:7">
      <c r="A588" s="186">
        <v>20810</v>
      </c>
      <c r="B588" s="262" t="s">
        <v>474</v>
      </c>
      <c r="C588" s="83">
        <f>SUM(C589:C595)</f>
        <v>35</v>
      </c>
      <c r="D588" s="174">
        <f>SUM(D589:D595)</f>
        <v>70</v>
      </c>
      <c r="E588" s="174">
        <f>SUM(E589:E595)</f>
        <v>115</v>
      </c>
      <c r="F588" s="82">
        <f t="shared" si="18"/>
        <v>3.28571428571429</v>
      </c>
      <c r="G588" s="82">
        <f t="shared" si="19"/>
        <v>1.64285714285714</v>
      </c>
    </row>
    <row r="589" ht="14.25" spans="1:7">
      <c r="A589" s="60">
        <v>2081001</v>
      </c>
      <c r="B589" s="255" t="s">
        <v>475</v>
      </c>
      <c r="C589" s="252"/>
      <c r="D589" s="271">
        <v>12</v>
      </c>
      <c r="E589" s="253">
        <v>7</v>
      </c>
      <c r="F589" s="76" t="e">
        <f t="shared" si="18"/>
        <v>#DIV/0!</v>
      </c>
      <c r="G589" s="76">
        <f t="shared" si="19"/>
        <v>0.583333333333333</v>
      </c>
    </row>
    <row r="590" ht="14.25" spans="1:7">
      <c r="A590" s="60">
        <v>2081002</v>
      </c>
      <c r="B590" s="255" t="s">
        <v>476</v>
      </c>
      <c r="C590" s="252">
        <v>5</v>
      </c>
      <c r="D590" s="271">
        <v>13</v>
      </c>
      <c r="E590" s="253">
        <v>87</v>
      </c>
      <c r="F590" s="76">
        <f t="shared" si="18"/>
        <v>17.4</v>
      </c>
      <c r="G590" s="76">
        <f t="shared" si="19"/>
        <v>6.69230769230769</v>
      </c>
    </row>
    <row r="591" ht="14.25" spans="1:7">
      <c r="A591" s="60">
        <v>2081003</v>
      </c>
      <c r="B591" s="255" t="s">
        <v>477</v>
      </c>
      <c r="C591" s="252"/>
      <c r="D591" s="148"/>
      <c r="E591" s="253"/>
      <c r="F591" s="76" t="e">
        <f t="shared" si="18"/>
        <v>#DIV/0!</v>
      </c>
      <c r="G591" s="76" t="e">
        <f t="shared" si="19"/>
        <v>#DIV/0!</v>
      </c>
    </row>
    <row r="592" ht="14.25" spans="1:7">
      <c r="A592" s="60">
        <v>2081004</v>
      </c>
      <c r="B592" s="255" t="s">
        <v>478</v>
      </c>
      <c r="C592" s="252"/>
      <c r="D592" s="148"/>
      <c r="E592" s="253"/>
      <c r="F592" s="76" t="e">
        <f t="shared" si="18"/>
        <v>#DIV/0!</v>
      </c>
      <c r="G592" s="76" t="e">
        <f t="shared" si="19"/>
        <v>#DIV/0!</v>
      </c>
    </row>
    <row r="593" ht="14.25" spans="1:7">
      <c r="A593" s="60">
        <v>2081005</v>
      </c>
      <c r="B593" s="255" t="s">
        <v>479</v>
      </c>
      <c r="C593" s="252"/>
      <c r="D593" s="148"/>
      <c r="E593" s="253"/>
      <c r="F593" s="76" t="e">
        <f t="shared" si="18"/>
        <v>#DIV/0!</v>
      </c>
      <c r="G593" s="76" t="e">
        <f t="shared" si="19"/>
        <v>#DIV/0!</v>
      </c>
    </row>
    <row r="594" ht="14.25" spans="1:7">
      <c r="A594" s="60">
        <v>2081006</v>
      </c>
      <c r="B594" s="255" t="s">
        <v>480</v>
      </c>
      <c r="C594" s="252">
        <v>30</v>
      </c>
      <c r="D594" s="148">
        <v>45</v>
      </c>
      <c r="E594" s="253">
        <v>15</v>
      </c>
      <c r="F594" s="76">
        <f t="shared" si="18"/>
        <v>0.5</v>
      </c>
      <c r="G594" s="76">
        <f t="shared" si="19"/>
        <v>0.333333333333333</v>
      </c>
    </row>
    <row r="595" ht="14.25" spans="1:7">
      <c r="A595" s="60">
        <v>2081099</v>
      </c>
      <c r="B595" s="255" t="s">
        <v>481</v>
      </c>
      <c r="C595" s="252"/>
      <c r="D595" s="148"/>
      <c r="E595" s="253">
        <v>6</v>
      </c>
      <c r="F595" s="76" t="e">
        <f t="shared" si="18"/>
        <v>#DIV/0!</v>
      </c>
      <c r="G595" s="76" t="e">
        <f t="shared" si="19"/>
        <v>#DIV/0!</v>
      </c>
    </row>
    <row r="596" spans="1:7">
      <c r="A596" s="186">
        <v>20811</v>
      </c>
      <c r="B596" s="262" t="s">
        <v>482</v>
      </c>
      <c r="C596" s="83">
        <f>SUM(C597:C604)</f>
        <v>56</v>
      </c>
      <c r="D596" s="174">
        <f>SUM(D597:D604)</f>
        <v>69</v>
      </c>
      <c r="E596" s="174">
        <f>SUM(E597:E604)</f>
        <v>36</v>
      </c>
      <c r="F596" s="82">
        <f t="shared" si="18"/>
        <v>0.642857142857143</v>
      </c>
      <c r="G596" s="82">
        <f t="shared" si="19"/>
        <v>0.521739130434783</v>
      </c>
    </row>
    <row r="597" spans="1:7">
      <c r="A597" s="60">
        <v>2081101</v>
      </c>
      <c r="B597" s="255" t="s">
        <v>66</v>
      </c>
      <c r="C597" s="64"/>
      <c r="D597" s="148"/>
      <c r="E597" s="148"/>
      <c r="F597" s="76" t="e">
        <f t="shared" si="18"/>
        <v>#DIV/0!</v>
      </c>
      <c r="G597" s="76" t="e">
        <f t="shared" si="19"/>
        <v>#DIV/0!</v>
      </c>
    </row>
    <row r="598" spans="1:7">
      <c r="A598" s="60">
        <v>2081102</v>
      </c>
      <c r="B598" s="255" t="s">
        <v>67</v>
      </c>
      <c r="C598" s="64"/>
      <c r="D598" s="148"/>
      <c r="E598" s="148"/>
      <c r="F598" s="76" t="e">
        <f t="shared" si="18"/>
        <v>#DIV/0!</v>
      </c>
      <c r="G598" s="76" t="e">
        <f t="shared" si="19"/>
        <v>#DIV/0!</v>
      </c>
    </row>
    <row r="599" spans="1:7">
      <c r="A599" s="60">
        <v>2081103</v>
      </c>
      <c r="B599" s="255" t="s">
        <v>68</v>
      </c>
      <c r="C599" s="64"/>
      <c r="D599" s="148"/>
      <c r="E599" s="148"/>
      <c r="F599" s="76" t="e">
        <f t="shared" si="18"/>
        <v>#DIV/0!</v>
      </c>
      <c r="G599" s="76" t="e">
        <f t="shared" si="19"/>
        <v>#DIV/0!</v>
      </c>
    </row>
    <row r="600" ht="14.25" spans="1:7">
      <c r="A600" s="60">
        <v>2081104</v>
      </c>
      <c r="B600" s="255" t="s">
        <v>483</v>
      </c>
      <c r="C600" s="252">
        <v>32</v>
      </c>
      <c r="D600" s="148">
        <v>38</v>
      </c>
      <c r="E600" s="253">
        <v>15</v>
      </c>
      <c r="F600" s="76">
        <f t="shared" si="18"/>
        <v>0.46875</v>
      </c>
      <c r="G600" s="76">
        <f t="shared" si="19"/>
        <v>0.394736842105263</v>
      </c>
    </row>
    <row r="601" ht="14.25" spans="1:7">
      <c r="A601" s="60">
        <v>2081105</v>
      </c>
      <c r="B601" s="255" t="s">
        <v>484</v>
      </c>
      <c r="C601" s="252">
        <v>18</v>
      </c>
      <c r="D601" s="148">
        <v>2</v>
      </c>
      <c r="E601" s="253"/>
      <c r="F601" s="76">
        <f t="shared" si="18"/>
        <v>0</v>
      </c>
      <c r="G601" s="76">
        <f t="shared" si="19"/>
        <v>0</v>
      </c>
    </row>
    <row r="602" ht="14.25" spans="1:7">
      <c r="A602" s="60">
        <v>2081106</v>
      </c>
      <c r="B602" s="255" t="s">
        <v>485</v>
      </c>
      <c r="C602" s="252"/>
      <c r="D602" s="148"/>
      <c r="E602" s="253"/>
      <c r="F602" s="76" t="e">
        <f t="shared" si="18"/>
        <v>#DIV/0!</v>
      </c>
      <c r="G602" s="76" t="e">
        <f t="shared" si="19"/>
        <v>#DIV/0!</v>
      </c>
    </row>
    <row r="603" ht="14.25" spans="1:7">
      <c r="A603" s="60">
        <v>2081107</v>
      </c>
      <c r="B603" s="255" t="s">
        <v>486</v>
      </c>
      <c r="C603" s="252">
        <v>6</v>
      </c>
      <c r="D603" s="148">
        <v>29</v>
      </c>
      <c r="E603" s="253">
        <v>21</v>
      </c>
      <c r="F603" s="76">
        <f t="shared" si="18"/>
        <v>3.5</v>
      </c>
      <c r="G603" s="76">
        <f t="shared" si="19"/>
        <v>0.724137931034483</v>
      </c>
    </row>
    <row r="604" spans="1:7">
      <c r="A604" s="60">
        <v>2081199</v>
      </c>
      <c r="B604" s="255" t="s">
        <v>487</v>
      </c>
      <c r="C604" s="64"/>
      <c r="D604" s="148"/>
      <c r="E604" s="148"/>
      <c r="F604" s="76" t="e">
        <f t="shared" si="18"/>
        <v>#DIV/0!</v>
      </c>
      <c r="G604" s="76" t="e">
        <f t="shared" si="19"/>
        <v>#DIV/0!</v>
      </c>
    </row>
    <row r="605" spans="1:7">
      <c r="A605" s="186">
        <v>20816</v>
      </c>
      <c r="B605" s="262" t="s">
        <v>488</v>
      </c>
      <c r="C605" s="83">
        <f>SUM(C606:C610)</f>
        <v>0</v>
      </c>
      <c r="D605" s="174">
        <f>SUM(D606:D610)</f>
        <v>0</v>
      </c>
      <c r="E605" s="174">
        <f>SUM(E606:E610)</f>
        <v>0</v>
      </c>
      <c r="F605" s="82" t="e">
        <f t="shared" si="18"/>
        <v>#DIV/0!</v>
      </c>
      <c r="G605" s="82" t="e">
        <f t="shared" si="19"/>
        <v>#DIV/0!</v>
      </c>
    </row>
    <row r="606" spans="1:7">
      <c r="A606" s="60">
        <v>2081601</v>
      </c>
      <c r="B606" s="255" t="s">
        <v>66</v>
      </c>
      <c r="C606" s="64"/>
      <c r="D606" s="148"/>
      <c r="E606" s="148"/>
      <c r="F606" s="76" t="e">
        <f t="shared" si="18"/>
        <v>#DIV/0!</v>
      </c>
      <c r="G606" s="76" t="e">
        <f t="shared" si="19"/>
        <v>#DIV/0!</v>
      </c>
    </row>
    <row r="607" spans="1:7">
      <c r="A607" s="60">
        <v>2081602</v>
      </c>
      <c r="B607" s="255" t="s">
        <v>67</v>
      </c>
      <c r="C607" s="64"/>
      <c r="D607" s="148"/>
      <c r="E607" s="148"/>
      <c r="F607" s="76" t="e">
        <f t="shared" si="18"/>
        <v>#DIV/0!</v>
      </c>
      <c r="G607" s="76" t="e">
        <f t="shared" si="19"/>
        <v>#DIV/0!</v>
      </c>
    </row>
    <row r="608" spans="1:7">
      <c r="A608" s="60">
        <v>2081603</v>
      </c>
      <c r="B608" s="255" t="s">
        <v>68</v>
      </c>
      <c r="C608" s="64"/>
      <c r="D608" s="148"/>
      <c r="E608" s="148"/>
      <c r="F608" s="76" t="e">
        <f t="shared" si="18"/>
        <v>#DIV/0!</v>
      </c>
      <c r="G608" s="76" t="e">
        <f t="shared" si="19"/>
        <v>#DIV/0!</v>
      </c>
    </row>
    <row r="609" spans="1:7">
      <c r="A609" s="60">
        <v>2081650</v>
      </c>
      <c r="B609" s="255" t="s">
        <v>75</v>
      </c>
      <c r="C609" s="64"/>
      <c r="D609" s="148"/>
      <c r="E609" s="148"/>
      <c r="F609" s="76" t="e">
        <f t="shared" si="18"/>
        <v>#DIV/0!</v>
      </c>
      <c r="G609" s="76" t="e">
        <f t="shared" si="19"/>
        <v>#DIV/0!</v>
      </c>
    </row>
    <row r="610" spans="1:7">
      <c r="A610" s="60">
        <v>2081699</v>
      </c>
      <c r="B610" s="255" t="s">
        <v>489</v>
      </c>
      <c r="C610" s="64"/>
      <c r="D610" s="148"/>
      <c r="E610" s="148"/>
      <c r="F610" s="76" t="e">
        <f t="shared" si="18"/>
        <v>#DIV/0!</v>
      </c>
      <c r="G610" s="76" t="e">
        <f t="shared" si="19"/>
        <v>#DIV/0!</v>
      </c>
    </row>
    <row r="611" spans="1:7">
      <c r="A611" s="186">
        <v>20819</v>
      </c>
      <c r="B611" s="262" t="s">
        <v>490</v>
      </c>
      <c r="C611" s="83">
        <f>SUM(C612:C613)</f>
        <v>170</v>
      </c>
      <c r="D611" s="174">
        <f>SUM(D612:D613)</f>
        <v>153</v>
      </c>
      <c r="E611" s="174">
        <f>SUM(E612:E613)</f>
        <v>23</v>
      </c>
      <c r="F611" s="82">
        <f t="shared" si="18"/>
        <v>0.135294117647059</v>
      </c>
      <c r="G611" s="82">
        <f t="shared" si="19"/>
        <v>0.150326797385621</v>
      </c>
    </row>
    <row r="612" ht="14.25" spans="1:7">
      <c r="A612" s="60">
        <v>2081901</v>
      </c>
      <c r="B612" s="255" t="s">
        <v>491</v>
      </c>
      <c r="C612" s="252">
        <v>170</v>
      </c>
      <c r="D612" s="148">
        <v>147</v>
      </c>
      <c r="E612" s="253">
        <v>23</v>
      </c>
      <c r="F612" s="76">
        <f t="shared" si="18"/>
        <v>0.135294117647059</v>
      </c>
      <c r="G612" s="76">
        <f t="shared" si="19"/>
        <v>0.156462585034014</v>
      </c>
    </row>
    <row r="613" spans="1:7">
      <c r="A613" s="60">
        <v>2081902</v>
      </c>
      <c r="B613" s="255" t="s">
        <v>492</v>
      </c>
      <c r="C613" s="64"/>
      <c r="D613" s="148">
        <v>6</v>
      </c>
      <c r="E613" s="148"/>
      <c r="F613" s="76" t="e">
        <f t="shared" si="18"/>
        <v>#DIV/0!</v>
      </c>
      <c r="G613" s="76">
        <f t="shared" si="19"/>
        <v>0</v>
      </c>
    </row>
    <row r="614" spans="1:7">
      <c r="A614" s="186">
        <v>20820</v>
      </c>
      <c r="B614" s="262" t="s">
        <v>493</v>
      </c>
      <c r="C614" s="83">
        <f>SUM(C615:C616)</f>
        <v>0</v>
      </c>
      <c r="D614" s="174">
        <f>SUM(D615:D616)</f>
        <v>5</v>
      </c>
      <c r="E614" s="174">
        <f>SUM(E615:E616)</f>
        <v>3</v>
      </c>
      <c r="F614" s="82" t="e">
        <f t="shared" si="18"/>
        <v>#DIV/0!</v>
      </c>
      <c r="G614" s="82">
        <f t="shared" si="19"/>
        <v>0.6</v>
      </c>
    </row>
    <row r="615" spans="1:7">
      <c r="A615" s="60">
        <v>2082001</v>
      </c>
      <c r="B615" s="255" t="s">
        <v>494</v>
      </c>
      <c r="C615" s="64"/>
      <c r="D615" s="148"/>
      <c r="E615" s="148">
        <v>3</v>
      </c>
      <c r="F615" s="76" t="e">
        <f t="shared" si="18"/>
        <v>#DIV/0!</v>
      </c>
      <c r="G615" s="76" t="e">
        <f t="shared" si="19"/>
        <v>#DIV/0!</v>
      </c>
    </row>
    <row r="616" spans="1:7">
      <c r="A616" s="60">
        <v>2082002</v>
      </c>
      <c r="B616" s="255" t="s">
        <v>495</v>
      </c>
      <c r="C616" s="64"/>
      <c r="D616" s="148">
        <v>5</v>
      </c>
      <c r="E616" s="148"/>
      <c r="F616" s="76" t="e">
        <f t="shared" si="18"/>
        <v>#DIV/0!</v>
      </c>
      <c r="G616" s="76">
        <f t="shared" si="19"/>
        <v>0</v>
      </c>
    </row>
    <row r="617" spans="1:7">
      <c r="A617" s="186">
        <v>20821</v>
      </c>
      <c r="B617" s="262" t="s">
        <v>496</v>
      </c>
      <c r="C617" s="83">
        <f>SUM(C618:C619)</f>
        <v>55</v>
      </c>
      <c r="D617" s="174">
        <f>SUM(D618:D619)</f>
        <v>71</v>
      </c>
      <c r="E617" s="174">
        <f>SUM(E618:E619)</f>
        <v>15</v>
      </c>
      <c r="F617" s="82">
        <f t="shared" si="18"/>
        <v>0.272727272727273</v>
      </c>
      <c r="G617" s="82">
        <f t="shared" si="19"/>
        <v>0.211267605633803</v>
      </c>
    </row>
    <row r="618" ht="14.25" spans="1:7">
      <c r="A618" s="60">
        <v>2082101</v>
      </c>
      <c r="B618" s="255" t="s">
        <v>497</v>
      </c>
      <c r="C618" s="252">
        <v>10</v>
      </c>
      <c r="D618" s="148"/>
      <c r="E618" s="253">
        <v>15</v>
      </c>
      <c r="F618" s="76">
        <f t="shared" si="18"/>
        <v>1.5</v>
      </c>
      <c r="G618" s="76" t="e">
        <f t="shared" si="19"/>
        <v>#DIV/0!</v>
      </c>
    </row>
    <row r="619" ht="14.25" spans="1:7">
      <c r="A619" s="60">
        <v>2082102</v>
      </c>
      <c r="B619" s="255" t="s">
        <v>498</v>
      </c>
      <c r="C619" s="252">
        <v>45</v>
      </c>
      <c r="D619" s="148">
        <v>71</v>
      </c>
      <c r="E619" s="253"/>
      <c r="F619" s="76">
        <f t="shared" si="18"/>
        <v>0</v>
      </c>
      <c r="G619" s="76">
        <f t="shared" si="19"/>
        <v>0</v>
      </c>
    </row>
    <row r="620" spans="1:7">
      <c r="A620" s="186">
        <v>20824</v>
      </c>
      <c r="B620" s="262" t="s">
        <v>499</v>
      </c>
      <c r="C620" s="83">
        <f>SUM(C621:C622)</f>
        <v>0</v>
      </c>
      <c r="D620" s="174">
        <f>SUM(D621:D622)</f>
        <v>0</v>
      </c>
      <c r="E620" s="174">
        <f>SUM(E621:E622)</f>
        <v>0</v>
      </c>
      <c r="F620" s="82" t="e">
        <f t="shared" si="18"/>
        <v>#DIV/0!</v>
      </c>
      <c r="G620" s="82" t="e">
        <f t="shared" si="19"/>
        <v>#DIV/0!</v>
      </c>
    </row>
    <row r="621" spans="1:7">
      <c r="A621" s="60">
        <v>2082401</v>
      </c>
      <c r="B621" s="255" t="s">
        <v>500</v>
      </c>
      <c r="C621" s="64"/>
      <c r="D621" s="148"/>
      <c r="E621" s="148"/>
      <c r="F621" s="76" t="e">
        <f t="shared" si="18"/>
        <v>#DIV/0!</v>
      </c>
      <c r="G621" s="76" t="e">
        <f t="shared" si="19"/>
        <v>#DIV/0!</v>
      </c>
    </row>
    <row r="622" spans="1:7">
      <c r="A622" s="60">
        <v>2082402</v>
      </c>
      <c r="B622" s="255" t="s">
        <v>501</v>
      </c>
      <c r="C622" s="64"/>
      <c r="D622" s="148"/>
      <c r="E622" s="148"/>
      <c r="F622" s="76" t="e">
        <f t="shared" si="18"/>
        <v>#DIV/0!</v>
      </c>
      <c r="G622" s="76" t="e">
        <f t="shared" si="19"/>
        <v>#DIV/0!</v>
      </c>
    </row>
    <row r="623" spans="1:7">
      <c r="A623" s="186">
        <v>20825</v>
      </c>
      <c r="B623" s="262" t="s">
        <v>502</v>
      </c>
      <c r="C623" s="83">
        <f>SUM(C624:C625)</f>
        <v>0</v>
      </c>
      <c r="D623" s="174">
        <f>SUM(D624:D625)</f>
        <v>1</v>
      </c>
      <c r="E623" s="174">
        <f>SUM(E624:E625)</f>
        <v>0</v>
      </c>
      <c r="F623" s="82" t="e">
        <f t="shared" si="18"/>
        <v>#DIV/0!</v>
      </c>
      <c r="G623" s="82">
        <f t="shared" si="19"/>
        <v>0</v>
      </c>
    </row>
    <row r="624" spans="1:7">
      <c r="A624" s="60">
        <v>2082501</v>
      </c>
      <c r="B624" s="255" t="s">
        <v>503</v>
      </c>
      <c r="C624" s="64"/>
      <c r="D624" s="148">
        <v>1</v>
      </c>
      <c r="E624" s="148"/>
      <c r="F624" s="76" t="e">
        <f t="shared" si="18"/>
        <v>#DIV/0!</v>
      </c>
      <c r="G624" s="76">
        <f t="shared" si="19"/>
        <v>0</v>
      </c>
    </row>
    <row r="625" spans="1:7">
      <c r="A625" s="60">
        <v>2082502</v>
      </c>
      <c r="B625" s="255" t="s">
        <v>504</v>
      </c>
      <c r="C625" s="64"/>
      <c r="D625" s="148"/>
      <c r="E625" s="148"/>
      <c r="F625" s="76" t="e">
        <f t="shared" si="18"/>
        <v>#DIV/0!</v>
      </c>
      <c r="G625" s="76" t="e">
        <f t="shared" si="19"/>
        <v>#DIV/0!</v>
      </c>
    </row>
    <row r="626" spans="1:7">
      <c r="A626" s="186">
        <v>20826</v>
      </c>
      <c r="B626" s="262" t="s">
        <v>505</v>
      </c>
      <c r="C626" s="83">
        <f>SUM(C627:C629)</f>
        <v>170</v>
      </c>
      <c r="D626" s="174">
        <f>SUM(D627:D629)</f>
        <v>0</v>
      </c>
      <c r="E626" s="174">
        <f>SUM(E627:E629)</f>
        <v>0</v>
      </c>
      <c r="F626" s="82">
        <f t="shared" si="18"/>
        <v>0</v>
      </c>
      <c r="G626" s="82" t="e">
        <f t="shared" si="19"/>
        <v>#DIV/0!</v>
      </c>
    </row>
    <row r="627" spans="1:7">
      <c r="A627" s="60">
        <v>2082601</v>
      </c>
      <c r="B627" s="255" t="s">
        <v>506</v>
      </c>
      <c r="C627" s="64"/>
      <c r="D627" s="148"/>
      <c r="E627" s="148"/>
      <c r="F627" s="76" t="e">
        <f t="shared" si="18"/>
        <v>#DIV/0!</v>
      </c>
      <c r="G627" s="76" t="e">
        <f t="shared" si="19"/>
        <v>#DIV/0!</v>
      </c>
    </row>
    <row r="628" ht="14.25" spans="1:7">
      <c r="A628" s="60">
        <v>2082602</v>
      </c>
      <c r="B628" s="255" t="s">
        <v>507</v>
      </c>
      <c r="C628" s="252">
        <v>170</v>
      </c>
      <c r="D628" s="148"/>
      <c r="E628" s="253"/>
      <c r="F628" s="76">
        <f t="shared" si="18"/>
        <v>0</v>
      </c>
      <c r="G628" s="76" t="e">
        <f t="shared" si="19"/>
        <v>#DIV/0!</v>
      </c>
    </row>
    <row r="629" spans="1:7">
      <c r="A629" s="60">
        <v>2082699</v>
      </c>
      <c r="B629" s="255" t="s">
        <v>508</v>
      </c>
      <c r="C629" s="64"/>
      <c r="D629" s="148"/>
      <c r="E629" s="148"/>
      <c r="F629" s="76" t="e">
        <f t="shared" si="18"/>
        <v>#DIV/0!</v>
      </c>
      <c r="G629" s="76" t="e">
        <f t="shared" si="19"/>
        <v>#DIV/0!</v>
      </c>
    </row>
    <row r="630" spans="1:7">
      <c r="A630" s="186">
        <v>20827</v>
      </c>
      <c r="B630" s="262" t="s">
        <v>509</v>
      </c>
      <c r="C630" s="83">
        <f>SUM(C631:C633)</f>
        <v>0</v>
      </c>
      <c r="D630" s="174">
        <f>SUM(D631:D633)</f>
        <v>0</v>
      </c>
      <c r="E630" s="174">
        <f>SUM(E631:E633)</f>
        <v>0</v>
      </c>
      <c r="F630" s="82" t="e">
        <f t="shared" si="18"/>
        <v>#DIV/0!</v>
      </c>
      <c r="G630" s="82" t="e">
        <f t="shared" si="19"/>
        <v>#DIV/0!</v>
      </c>
    </row>
    <row r="631" spans="1:7">
      <c r="A631" s="60">
        <v>2082701</v>
      </c>
      <c r="B631" s="255" t="s">
        <v>510</v>
      </c>
      <c r="C631" s="64"/>
      <c r="D631" s="148"/>
      <c r="E631" s="148"/>
      <c r="F631" s="76" t="e">
        <f t="shared" si="18"/>
        <v>#DIV/0!</v>
      </c>
      <c r="G631" s="76" t="e">
        <f t="shared" si="19"/>
        <v>#DIV/0!</v>
      </c>
    </row>
    <row r="632" spans="1:7">
      <c r="A632" s="60">
        <v>2082702</v>
      </c>
      <c r="B632" s="255" t="s">
        <v>511</v>
      </c>
      <c r="C632" s="64"/>
      <c r="D632" s="148"/>
      <c r="E632" s="148"/>
      <c r="F632" s="76" t="e">
        <f t="shared" si="18"/>
        <v>#DIV/0!</v>
      </c>
      <c r="G632" s="76" t="e">
        <f t="shared" si="19"/>
        <v>#DIV/0!</v>
      </c>
    </row>
    <row r="633" spans="1:7">
      <c r="A633" s="60">
        <v>2082799</v>
      </c>
      <c r="B633" s="255" t="s">
        <v>512</v>
      </c>
      <c r="C633" s="64"/>
      <c r="D633" s="148"/>
      <c r="E633" s="148"/>
      <c r="F633" s="76" t="e">
        <f t="shared" si="18"/>
        <v>#DIV/0!</v>
      </c>
      <c r="G633" s="76" t="e">
        <f t="shared" si="19"/>
        <v>#DIV/0!</v>
      </c>
    </row>
    <row r="634" spans="1:7">
      <c r="A634" s="186">
        <v>20828</v>
      </c>
      <c r="B634" s="272" t="s">
        <v>513</v>
      </c>
      <c r="C634" s="83">
        <f>SUM(C635:C641)</f>
        <v>6</v>
      </c>
      <c r="D634" s="174">
        <f>SUM(D635:D641)</f>
        <v>6</v>
      </c>
      <c r="E634" s="174">
        <f>SUM(E635:E641)</f>
        <v>0</v>
      </c>
      <c r="F634" s="82">
        <f t="shared" si="18"/>
        <v>0</v>
      </c>
      <c r="G634" s="82">
        <f t="shared" si="19"/>
        <v>0</v>
      </c>
    </row>
    <row r="635" spans="1:7">
      <c r="A635" s="60">
        <v>2082801</v>
      </c>
      <c r="B635" s="255" t="s">
        <v>66</v>
      </c>
      <c r="C635" s="270"/>
      <c r="D635" s="271"/>
      <c r="E635" s="271"/>
      <c r="F635" s="76" t="e">
        <f t="shared" si="18"/>
        <v>#DIV/0!</v>
      </c>
      <c r="G635" s="76" t="e">
        <f t="shared" si="19"/>
        <v>#DIV/0!</v>
      </c>
    </row>
    <row r="636" spans="1:7">
      <c r="A636" s="60">
        <v>2082802</v>
      </c>
      <c r="B636" s="255" t="s">
        <v>67</v>
      </c>
      <c r="C636" s="64"/>
      <c r="D636" s="148"/>
      <c r="E636" s="148"/>
      <c r="F636" s="76" t="e">
        <f t="shared" si="18"/>
        <v>#DIV/0!</v>
      </c>
      <c r="G636" s="76" t="e">
        <f t="shared" si="19"/>
        <v>#DIV/0!</v>
      </c>
    </row>
    <row r="637" spans="1:7">
      <c r="A637" s="60">
        <v>2082803</v>
      </c>
      <c r="B637" s="255" t="s">
        <v>68</v>
      </c>
      <c r="C637" s="64"/>
      <c r="D637" s="148"/>
      <c r="E637" s="148"/>
      <c r="F637" s="76" t="e">
        <f t="shared" si="18"/>
        <v>#DIV/0!</v>
      </c>
      <c r="G637" s="76" t="e">
        <f t="shared" si="19"/>
        <v>#DIV/0!</v>
      </c>
    </row>
    <row r="638" spans="1:7">
      <c r="A638" s="60">
        <v>2082804</v>
      </c>
      <c r="B638" s="255" t="s">
        <v>514</v>
      </c>
      <c r="C638" s="64"/>
      <c r="D638" s="148"/>
      <c r="E638" s="148"/>
      <c r="F638" s="76" t="e">
        <f t="shared" si="18"/>
        <v>#DIV/0!</v>
      </c>
      <c r="G638" s="76" t="e">
        <f t="shared" si="19"/>
        <v>#DIV/0!</v>
      </c>
    </row>
    <row r="639" spans="1:7">
      <c r="A639" s="60">
        <v>2082805</v>
      </c>
      <c r="B639" s="255" t="s">
        <v>515</v>
      </c>
      <c r="C639" s="64"/>
      <c r="D639" s="148"/>
      <c r="E639" s="148"/>
      <c r="F639" s="76" t="e">
        <f t="shared" si="18"/>
        <v>#DIV/0!</v>
      </c>
      <c r="G639" s="76" t="e">
        <f t="shared" si="19"/>
        <v>#DIV/0!</v>
      </c>
    </row>
    <row r="640" spans="1:7">
      <c r="A640" s="60">
        <v>2082850</v>
      </c>
      <c r="B640" s="255" t="s">
        <v>75</v>
      </c>
      <c r="C640" s="64"/>
      <c r="D640" s="148"/>
      <c r="E640" s="148"/>
      <c r="F640" s="76" t="e">
        <f t="shared" si="18"/>
        <v>#DIV/0!</v>
      </c>
      <c r="G640" s="76" t="e">
        <f t="shared" si="19"/>
        <v>#DIV/0!</v>
      </c>
    </row>
    <row r="641" ht="14.25" spans="1:7">
      <c r="A641" s="60">
        <v>2082899</v>
      </c>
      <c r="B641" s="255" t="s">
        <v>516</v>
      </c>
      <c r="C641" s="252">
        <v>6</v>
      </c>
      <c r="D641" s="148">
        <v>6</v>
      </c>
      <c r="E641" s="253"/>
      <c r="F641" s="76">
        <f t="shared" si="18"/>
        <v>0</v>
      </c>
      <c r="G641" s="76">
        <f t="shared" si="19"/>
        <v>0</v>
      </c>
    </row>
    <row r="642" spans="1:7">
      <c r="A642" s="186">
        <v>20830</v>
      </c>
      <c r="B642" s="262" t="s">
        <v>517</v>
      </c>
      <c r="C642" s="83">
        <f>SUM(C643:C644)</f>
        <v>0</v>
      </c>
      <c r="D642" s="174">
        <f>SUM(D643:D644)</f>
        <v>0</v>
      </c>
      <c r="E642" s="174">
        <f>SUM(E643:E644)</f>
        <v>42</v>
      </c>
      <c r="F642" s="82" t="e">
        <f t="shared" si="18"/>
        <v>#DIV/0!</v>
      </c>
      <c r="G642" s="82" t="e">
        <f t="shared" si="19"/>
        <v>#DIV/0!</v>
      </c>
    </row>
    <row r="643" spans="1:7">
      <c r="A643" s="60">
        <v>2083001</v>
      </c>
      <c r="B643" s="255" t="s">
        <v>518</v>
      </c>
      <c r="C643" s="64"/>
      <c r="D643" s="148"/>
      <c r="E643" s="148"/>
      <c r="F643" s="76" t="e">
        <f t="shared" si="18"/>
        <v>#DIV/0!</v>
      </c>
      <c r="G643" s="76" t="e">
        <f t="shared" si="19"/>
        <v>#DIV/0!</v>
      </c>
    </row>
    <row r="644" spans="1:7">
      <c r="A644" s="60">
        <v>2083099</v>
      </c>
      <c r="B644" s="255" t="s">
        <v>519</v>
      </c>
      <c r="C644" s="64"/>
      <c r="D644" s="148"/>
      <c r="E644" s="148">
        <v>42</v>
      </c>
      <c r="F644" s="76" t="e">
        <f t="shared" si="18"/>
        <v>#DIV/0!</v>
      </c>
      <c r="G644" s="76" t="e">
        <f t="shared" si="19"/>
        <v>#DIV/0!</v>
      </c>
    </row>
    <row r="645" spans="1:7">
      <c r="A645" s="186">
        <v>20899</v>
      </c>
      <c r="B645" s="262" t="s">
        <v>520</v>
      </c>
      <c r="C645" s="83">
        <f>C646</f>
        <v>0</v>
      </c>
      <c r="D645" s="174">
        <f>D646</f>
        <v>0</v>
      </c>
      <c r="E645" s="174">
        <f>E646</f>
        <v>0</v>
      </c>
      <c r="F645" s="82" t="e">
        <f t="shared" si="18"/>
        <v>#DIV/0!</v>
      </c>
      <c r="G645" s="82" t="e">
        <f t="shared" si="19"/>
        <v>#DIV/0!</v>
      </c>
    </row>
    <row r="646" spans="1:7">
      <c r="A646" s="60">
        <v>2089999</v>
      </c>
      <c r="B646" s="255" t="s">
        <v>521</v>
      </c>
      <c r="C646" s="64"/>
      <c r="D646" s="148"/>
      <c r="E646" s="148"/>
      <c r="F646" s="76" t="e">
        <f t="shared" si="18"/>
        <v>#DIV/0!</v>
      </c>
      <c r="G646" s="76" t="e">
        <f t="shared" si="19"/>
        <v>#DIV/0!</v>
      </c>
    </row>
    <row r="647" spans="1:7">
      <c r="A647" s="246">
        <v>210</v>
      </c>
      <c r="B647" s="247" t="s">
        <v>522</v>
      </c>
      <c r="C647" s="63">
        <f>SUM(C648,C653,C668,C672,C684,C687,C691,C696,C700,C704,C707,C716,C718)</f>
        <v>445</v>
      </c>
      <c r="D647" s="248">
        <f>SUM(D648,D653,D668,D672,D684,D687,D691,D696,D700,D704,D707,D716,D718)</f>
        <v>732</v>
      </c>
      <c r="E647" s="248">
        <f>SUM(E648,E653,E668,E672,E684,E687,E691,E696,E700,E704,E707,E716,E718)</f>
        <v>634</v>
      </c>
      <c r="F647" s="249">
        <f t="shared" ref="F647:F710" si="20">(E647/C647)</f>
        <v>1.4247191011236</v>
      </c>
      <c r="G647" s="249">
        <f t="shared" ref="G647:G710" si="21">E647/D647</f>
        <v>0.866120218579235</v>
      </c>
    </row>
    <row r="648" spans="1:7">
      <c r="A648" s="186">
        <v>21001</v>
      </c>
      <c r="B648" s="262" t="s">
        <v>523</v>
      </c>
      <c r="C648" s="83">
        <f>SUM(C649:C652)</f>
        <v>0</v>
      </c>
      <c r="D648" s="174">
        <f>SUM(D649:D652)</f>
        <v>0</v>
      </c>
      <c r="E648" s="174">
        <f>SUM(E649:E652)</f>
        <v>60</v>
      </c>
      <c r="F648" s="82" t="e">
        <f t="shared" si="20"/>
        <v>#DIV/0!</v>
      </c>
      <c r="G648" s="82" t="e">
        <f t="shared" si="21"/>
        <v>#DIV/0!</v>
      </c>
    </row>
    <row r="649" spans="1:7">
      <c r="A649" s="60">
        <v>2100101</v>
      </c>
      <c r="B649" s="255" t="s">
        <v>66</v>
      </c>
      <c r="C649" s="64"/>
      <c r="D649" s="148"/>
      <c r="E649" s="148"/>
      <c r="F649" s="76" t="e">
        <f t="shared" si="20"/>
        <v>#DIV/0!</v>
      </c>
      <c r="G649" s="76" t="e">
        <f t="shared" si="21"/>
        <v>#DIV/0!</v>
      </c>
    </row>
    <row r="650" spans="1:7">
      <c r="A650" s="60">
        <v>2100102</v>
      </c>
      <c r="B650" s="255" t="s">
        <v>67</v>
      </c>
      <c r="C650" s="64"/>
      <c r="D650" s="148"/>
      <c r="E650" s="148">
        <v>60</v>
      </c>
      <c r="F650" s="76" t="e">
        <f t="shared" si="20"/>
        <v>#DIV/0!</v>
      </c>
      <c r="G650" s="76" t="e">
        <f t="shared" si="21"/>
        <v>#DIV/0!</v>
      </c>
    </row>
    <row r="651" spans="1:7">
      <c r="A651" s="60">
        <v>2100103</v>
      </c>
      <c r="B651" s="255" t="s">
        <v>68</v>
      </c>
      <c r="C651" s="64"/>
      <c r="D651" s="148"/>
      <c r="E651" s="148"/>
      <c r="F651" s="76" t="e">
        <f t="shared" si="20"/>
        <v>#DIV/0!</v>
      </c>
      <c r="G651" s="76" t="e">
        <f t="shared" si="21"/>
        <v>#DIV/0!</v>
      </c>
    </row>
    <row r="652" spans="1:7">
      <c r="A652" s="60">
        <v>2100199</v>
      </c>
      <c r="B652" s="255" t="s">
        <v>524</v>
      </c>
      <c r="C652" s="64"/>
      <c r="D652" s="148"/>
      <c r="E652" s="148"/>
      <c r="F652" s="76" t="e">
        <f t="shared" si="20"/>
        <v>#DIV/0!</v>
      </c>
      <c r="G652" s="76" t="e">
        <f t="shared" si="21"/>
        <v>#DIV/0!</v>
      </c>
    </row>
    <row r="653" spans="1:7">
      <c r="A653" s="186">
        <v>21002</v>
      </c>
      <c r="B653" s="262" t="s">
        <v>525</v>
      </c>
      <c r="C653" s="83">
        <f>SUM(C654:C667)</f>
        <v>0</v>
      </c>
      <c r="D653" s="174">
        <f>SUM(D654:D667)</f>
        <v>0</v>
      </c>
      <c r="E653" s="174">
        <f>SUM(E654:E667)</f>
        <v>0</v>
      </c>
      <c r="F653" s="82" t="e">
        <f t="shared" si="20"/>
        <v>#DIV/0!</v>
      </c>
      <c r="G653" s="82" t="e">
        <f t="shared" si="21"/>
        <v>#DIV/0!</v>
      </c>
    </row>
    <row r="654" spans="1:7">
      <c r="A654" s="60">
        <v>2100201</v>
      </c>
      <c r="B654" s="255" t="s">
        <v>526</v>
      </c>
      <c r="C654" s="64"/>
      <c r="D654" s="148"/>
      <c r="E654" s="148"/>
      <c r="F654" s="76" t="e">
        <f t="shared" si="20"/>
        <v>#DIV/0!</v>
      </c>
      <c r="G654" s="76" t="e">
        <f t="shared" si="21"/>
        <v>#DIV/0!</v>
      </c>
    </row>
    <row r="655" spans="1:7">
      <c r="A655" s="60">
        <v>2100202</v>
      </c>
      <c r="B655" s="255" t="s">
        <v>527</v>
      </c>
      <c r="C655" s="64"/>
      <c r="D655" s="148"/>
      <c r="E655" s="148"/>
      <c r="F655" s="76" t="e">
        <f t="shared" si="20"/>
        <v>#DIV/0!</v>
      </c>
      <c r="G655" s="76" t="e">
        <f t="shared" si="21"/>
        <v>#DIV/0!</v>
      </c>
    </row>
    <row r="656" spans="1:7">
      <c r="A656" s="60">
        <v>2100203</v>
      </c>
      <c r="B656" s="255" t="s">
        <v>528</v>
      </c>
      <c r="C656" s="64"/>
      <c r="D656" s="148"/>
      <c r="E656" s="148"/>
      <c r="F656" s="76" t="e">
        <f t="shared" si="20"/>
        <v>#DIV/0!</v>
      </c>
      <c r="G656" s="76" t="e">
        <f t="shared" si="21"/>
        <v>#DIV/0!</v>
      </c>
    </row>
    <row r="657" spans="1:7">
      <c r="A657" s="60">
        <v>2100204</v>
      </c>
      <c r="B657" s="255" t="s">
        <v>529</v>
      </c>
      <c r="C657" s="270"/>
      <c r="D657" s="271"/>
      <c r="E657" s="271"/>
      <c r="F657" s="76" t="e">
        <f t="shared" si="20"/>
        <v>#DIV/0!</v>
      </c>
      <c r="G657" s="76" t="e">
        <f t="shared" si="21"/>
        <v>#DIV/0!</v>
      </c>
    </row>
    <row r="658" spans="1:7">
      <c r="A658" s="60">
        <v>2100205</v>
      </c>
      <c r="B658" s="255" t="s">
        <v>530</v>
      </c>
      <c r="C658" s="270"/>
      <c r="D658" s="271"/>
      <c r="E658" s="271"/>
      <c r="F658" s="76" t="e">
        <f t="shared" si="20"/>
        <v>#DIV/0!</v>
      </c>
      <c r="G658" s="76" t="e">
        <f t="shared" si="21"/>
        <v>#DIV/0!</v>
      </c>
    </row>
    <row r="659" spans="1:7">
      <c r="A659" s="60">
        <v>2100206</v>
      </c>
      <c r="B659" s="255" t="s">
        <v>531</v>
      </c>
      <c r="C659" s="270"/>
      <c r="D659" s="271"/>
      <c r="E659" s="271"/>
      <c r="F659" s="76" t="e">
        <f t="shared" si="20"/>
        <v>#DIV/0!</v>
      </c>
      <c r="G659" s="76" t="e">
        <f t="shared" si="21"/>
        <v>#DIV/0!</v>
      </c>
    </row>
    <row r="660" spans="1:7">
      <c r="A660" s="60">
        <v>2100207</v>
      </c>
      <c r="B660" s="255" t="s">
        <v>532</v>
      </c>
      <c r="C660" s="64"/>
      <c r="D660" s="148"/>
      <c r="E660" s="148"/>
      <c r="F660" s="76" t="e">
        <f t="shared" si="20"/>
        <v>#DIV/0!</v>
      </c>
      <c r="G660" s="76" t="e">
        <f t="shared" si="21"/>
        <v>#DIV/0!</v>
      </c>
    </row>
    <row r="661" spans="1:7">
      <c r="A661" s="60">
        <v>2100208</v>
      </c>
      <c r="B661" s="255" t="s">
        <v>533</v>
      </c>
      <c r="C661" s="64"/>
      <c r="D661" s="148"/>
      <c r="E661" s="148"/>
      <c r="F661" s="76" t="e">
        <f t="shared" si="20"/>
        <v>#DIV/0!</v>
      </c>
      <c r="G661" s="76" t="e">
        <f t="shared" si="21"/>
        <v>#DIV/0!</v>
      </c>
    </row>
    <row r="662" spans="1:7">
      <c r="A662" s="60">
        <v>2100209</v>
      </c>
      <c r="B662" s="255" t="s">
        <v>534</v>
      </c>
      <c r="C662" s="64"/>
      <c r="D662" s="148"/>
      <c r="E662" s="148"/>
      <c r="F662" s="76" t="e">
        <f t="shared" si="20"/>
        <v>#DIV/0!</v>
      </c>
      <c r="G662" s="76" t="e">
        <f t="shared" si="21"/>
        <v>#DIV/0!</v>
      </c>
    </row>
    <row r="663" spans="1:7">
      <c r="A663" s="60">
        <v>2100210</v>
      </c>
      <c r="B663" s="255" t="s">
        <v>535</v>
      </c>
      <c r="C663" s="64"/>
      <c r="D663" s="148"/>
      <c r="E663" s="148"/>
      <c r="F663" s="76" t="e">
        <f t="shared" si="20"/>
        <v>#DIV/0!</v>
      </c>
      <c r="G663" s="76" t="e">
        <f t="shared" si="21"/>
        <v>#DIV/0!</v>
      </c>
    </row>
    <row r="664" spans="1:7">
      <c r="A664" s="60">
        <v>2100211</v>
      </c>
      <c r="B664" s="255" t="s">
        <v>536</v>
      </c>
      <c r="C664" s="64"/>
      <c r="D664" s="148"/>
      <c r="E664" s="148"/>
      <c r="F664" s="76" t="e">
        <f t="shared" si="20"/>
        <v>#DIV/0!</v>
      </c>
      <c r="G664" s="76" t="e">
        <f t="shared" si="21"/>
        <v>#DIV/0!</v>
      </c>
    </row>
    <row r="665" spans="1:7">
      <c r="A665" s="60">
        <v>2100212</v>
      </c>
      <c r="B665" s="255" t="s">
        <v>537</v>
      </c>
      <c r="C665" s="64"/>
      <c r="D665" s="148"/>
      <c r="E665" s="148"/>
      <c r="F665" s="76" t="e">
        <f t="shared" si="20"/>
        <v>#DIV/0!</v>
      </c>
      <c r="G665" s="76" t="e">
        <f t="shared" si="21"/>
        <v>#DIV/0!</v>
      </c>
    </row>
    <row r="666" spans="1:7">
      <c r="A666" s="60">
        <v>2100213</v>
      </c>
      <c r="B666" s="255" t="s">
        <v>538</v>
      </c>
      <c r="C666" s="64"/>
      <c r="D666" s="148"/>
      <c r="E666" s="148"/>
      <c r="F666" s="76" t="e">
        <f t="shared" si="20"/>
        <v>#DIV/0!</v>
      </c>
      <c r="G666" s="76" t="e">
        <f t="shared" si="21"/>
        <v>#DIV/0!</v>
      </c>
    </row>
    <row r="667" spans="1:7">
      <c r="A667" s="60">
        <v>2100299</v>
      </c>
      <c r="B667" s="255" t="s">
        <v>539</v>
      </c>
      <c r="C667" s="64"/>
      <c r="D667" s="148"/>
      <c r="E667" s="148"/>
      <c r="F667" s="76" t="e">
        <f t="shared" si="20"/>
        <v>#DIV/0!</v>
      </c>
      <c r="G667" s="76" t="e">
        <f t="shared" si="21"/>
        <v>#DIV/0!</v>
      </c>
    </row>
    <row r="668" spans="1:7">
      <c r="A668" s="186">
        <v>21003</v>
      </c>
      <c r="B668" s="262" t="s">
        <v>540</v>
      </c>
      <c r="C668" s="83">
        <f>SUM(C669:C671)</f>
        <v>15</v>
      </c>
      <c r="D668" s="174">
        <f>SUM(D669:D671)</f>
        <v>15</v>
      </c>
      <c r="E668" s="174">
        <f>SUM(E669:E671)</f>
        <v>8.35</v>
      </c>
      <c r="F668" s="82">
        <f t="shared" si="20"/>
        <v>0.556666666666667</v>
      </c>
      <c r="G668" s="82">
        <f t="shared" si="21"/>
        <v>0.556666666666667</v>
      </c>
    </row>
    <row r="669" spans="1:7">
      <c r="A669" s="60">
        <v>2100301</v>
      </c>
      <c r="B669" s="255" t="s">
        <v>541</v>
      </c>
      <c r="C669" s="270"/>
      <c r="D669" s="271"/>
      <c r="E669" s="271"/>
      <c r="F669" s="76" t="e">
        <f t="shared" si="20"/>
        <v>#DIV/0!</v>
      </c>
      <c r="G669" s="76" t="e">
        <f t="shared" si="21"/>
        <v>#DIV/0!</v>
      </c>
    </row>
    <row r="670" spans="1:7">
      <c r="A670" s="60">
        <v>2100302</v>
      </c>
      <c r="B670" s="255" t="s">
        <v>542</v>
      </c>
      <c r="C670" s="270"/>
      <c r="D670" s="271"/>
      <c r="E670" s="271"/>
      <c r="F670" s="76" t="e">
        <f t="shared" si="20"/>
        <v>#DIV/0!</v>
      </c>
      <c r="G670" s="76" t="e">
        <f t="shared" si="21"/>
        <v>#DIV/0!</v>
      </c>
    </row>
    <row r="671" ht="14.25" spans="1:7">
      <c r="A671" s="60">
        <v>2100399</v>
      </c>
      <c r="B671" s="255" t="s">
        <v>543</v>
      </c>
      <c r="C671" s="252">
        <v>15</v>
      </c>
      <c r="D671" s="271">
        <v>15</v>
      </c>
      <c r="E671" s="253">
        <v>8.35</v>
      </c>
      <c r="F671" s="76">
        <f t="shared" si="20"/>
        <v>0.556666666666667</v>
      </c>
      <c r="G671" s="76">
        <f t="shared" si="21"/>
        <v>0.556666666666667</v>
      </c>
    </row>
    <row r="672" spans="1:7">
      <c r="A672" s="186">
        <v>21004</v>
      </c>
      <c r="B672" s="262" t="s">
        <v>544</v>
      </c>
      <c r="C672" s="83">
        <f>SUM(C673:C683)</f>
        <v>370</v>
      </c>
      <c r="D672" s="174">
        <f>SUM(D673:D683)</f>
        <v>605</v>
      </c>
      <c r="E672" s="174">
        <f>SUM(E673:E683)</f>
        <v>552.65</v>
      </c>
      <c r="F672" s="82">
        <f t="shared" si="20"/>
        <v>1.49364864864865</v>
      </c>
      <c r="G672" s="82">
        <f t="shared" si="21"/>
        <v>0.913471074380165</v>
      </c>
    </row>
    <row r="673" spans="1:7">
      <c r="A673" s="60">
        <v>2100401</v>
      </c>
      <c r="B673" s="255" t="s">
        <v>545</v>
      </c>
      <c r="C673" s="270"/>
      <c r="D673" s="271"/>
      <c r="E673" s="271"/>
      <c r="F673" s="76" t="e">
        <f t="shared" si="20"/>
        <v>#DIV/0!</v>
      </c>
      <c r="G673" s="76" t="e">
        <f t="shared" si="21"/>
        <v>#DIV/0!</v>
      </c>
    </row>
    <row r="674" spans="1:7">
      <c r="A674" s="60">
        <v>2100402</v>
      </c>
      <c r="B674" s="255" t="s">
        <v>546</v>
      </c>
      <c r="C674" s="270"/>
      <c r="D674" s="271"/>
      <c r="E674" s="271"/>
      <c r="F674" s="76" t="e">
        <f t="shared" si="20"/>
        <v>#DIV/0!</v>
      </c>
      <c r="G674" s="76" t="e">
        <f t="shared" si="21"/>
        <v>#DIV/0!</v>
      </c>
    </row>
    <row r="675" spans="1:7">
      <c r="A675" s="60">
        <v>2100403</v>
      </c>
      <c r="B675" s="255" t="s">
        <v>547</v>
      </c>
      <c r="C675" s="270"/>
      <c r="D675" s="271"/>
      <c r="E675" s="271"/>
      <c r="F675" s="76" t="e">
        <f t="shared" si="20"/>
        <v>#DIV/0!</v>
      </c>
      <c r="G675" s="76" t="e">
        <f t="shared" si="21"/>
        <v>#DIV/0!</v>
      </c>
    </row>
    <row r="676" spans="1:7">
      <c r="A676" s="60">
        <v>2100404</v>
      </c>
      <c r="B676" s="255" t="s">
        <v>548</v>
      </c>
      <c r="C676" s="270"/>
      <c r="D676" s="271"/>
      <c r="E676" s="271"/>
      <c r="F676" s="76" t="e">
        <f t="shared" si="20"/>
        <v>#DIV/0!</v>
      </c>
      <c r="G676" s="76" t="e">
        <f t="shared" si="21"/>
        <v>#DIV/0!</v>
      </c>
    </row>
    <row r="677" spans="1:7">
      <c r="A677" s="60">
        <v>2100405</v>
      </c>
      <c r="B677" s="255" t="s">
        <v>549</v>
      </c>
      <c r="C677" s="64"/>
      <c r="D677" s="148"/>
      <c r="E677" s="148"/>
      <c r="F677" s="76" t="e">
        <f t="shared" si="20"/>
        <v>#DIV/0!</v>
      </c>
      <c r="G677" s="76" t="e">
        <f t="shared" si="21"/>
        <v>#DIV/0!</v>
      </c>
    </row>
    <row r="678" spans="1:7">
      <c r="A678" s="60">
        <v>2100406</v>
      </c>
      <c r="B678" s="255" t="s">
        <v>550</v>
      </c>
      <c r="C678" s="64"/>
      <c r="D678" s="148"/>
      <c r="E678" s="148"/>
      <c r="F678" s="76" t="e">
        <f t="shared" si="20"/>
        <v>#DIV/0!</v>
      </c>
      <c r="G678" s="76" t="e">
        <f t="shared" si="21"/>
        <v>#DIV/0!</v>
      </c>
    </row>
    <row r="679" spans="1:7">
      <c r="A679" s="60">
        <v>2100407</v>
      </c>
      <c r="B679" s="255" t="s">
        <v>551</v>
      </c>
      <c r="C679" s="64"/>
      <c r="D679" s="148"/>
      <c r="E679" s="148"/>
      <c r="F679" s="76" t="e">
        <f t="shared" si="20"/>
        <v>#DIV/0!</v>
      </c>
      <c r="G679" s="76" t="e">
        <f t="shared" si="21"/>
        <v>#DIV/0!</v>
      </c>
    </row>
    <row r="680" ht="14.25" spans="1:7">
      <c r="A680" s="60">
        <v>2100408</v>
      </c>
      <c r="B680" s="255" t="s">
        <v>552</v>
      </c>
      <c r="C680" s="252">
        <v>170</v>
      </c>
      <c r="D680" s="148">
        <v>295</v>
      </c>
      <c r="E680" s="253">
        <v>52.65</v>
      </c>
      <c r="F680" s="76">
        <f t="shared" si="20"/>
        <v>0.309705882352941</v>
      </c>
      <c r="G680" s="76">
        <f t="shared" si="21"/>
        <v>0.178474576271186</v>
      </c>
    </row>
    <row r="681" ht="14.25" spans="1:7">
      <c r="A681" s="60">
        <v>2100409</v>
      </c>
      <c r="B681" s="255" t="s">
        <v>553</v>
      </c>
      <c r="C681" s="252"/>
      <c r="D681" s="148">
        <v>113</v>
      </c>
      <c r="E681" s="253"/>
      <c r="F681" s="76" t="e">
        <f t="shared" si="20"/>
        <v>#DIV/0!</v>
      </c>
      <c r="G681" s="76">
        <f t="shared" si="21"/>
        <v>0</v>
      </c>
    </row>
    <row r="682" ht="14.25" spans="1:7">
      <c r="A682" s="60">
        <v>2100410</v>
      </c>
      <c r="B682" s="255" t="s">
        <v>554</v>
      </c>
      <c r="C682" s="252">
        <v>200</v>
      </c>
      <c r="D682" s="148">
        <v>197</v>
      </c>
      <c r="E682" s="253">
        <v>500</v>
      </c>
      <c r="F682" s="76">
        <f t="shared" si="20"/>
        <v>2.5</v>
      </c>
      <c r="G682" s="76">
        <f t="shared" si="21"/>
        <v>2.53807106598985</v>
      </c>
    </row>
    <row r="683" spans="1:7">
      <c r="A683" s="60">
        <v>2100499</v>
      </c>
      <c r="B683" s="255" t="s">
        <v>555</v>
      </c>
      <c r="C683" s="64"/>
      <c r="D683" s="148"/>
      <c r="E683" s="148"/>
      <c r="F683" s="76" t="e">
        <f t="shared" si="20"/>
        <v>#DIV/0!</v>
      </c>
      <c r="G683" s="76" t="e">
        <f t="shared" si="21"/>
        <v>#DIV/0!</v>
      </c>
    </row>
    <row r="684" spans="1:7">
      <c r="A684" s="186">
        <v>21006</v>
      </c>
      <c r="B684" s="262" t="s">
        <v>556</v>
      </c>
      <c r="C684" s="83">
        <f>SUM(C685:C686)</f>
        <v>0</v>
      </c>
      <c r="D684" s="174">
        <f>SUM(D685:D686)</f>
        <v>0</v>
      </c>
      <c r="E684" s="174">
        <f>SUM(E685:E686)</f>
        <v>0</v>
      </c>
      <c r="F684" s="82" t="e">
        <f t="shared" si="20"/>
        <v>#DIV/0!</v>
      </c>
      <c r="G684" s="82" t="e">
        <f t="shared" si="21"/>
        <v>#DIV/0!</v>
      </c>
    </row>
    <row r="685" spans="1:7">
      <c r="A685" s="60">
        <v>2100601</v>
      </c>
      <c r="B685" s="255" t="s">
        <v>557</v>
      </c>
      <c r="C685" s="64"/>
      <c r="D685" s="148"/>
      <c r="E685" s="148"/>
      <c r="F685" s="76" t="e">
        <f t="shared" si="20"/>
        <v>#DIV/0!</v>
      </c>
      <c r="G685" s="76" t="e">
        <f t="shared" si="21"/>
        <v>#DIV/0!</v>
      </c>
    </row>
    <row r="686" spans="1:7">
      <c r="A686" s="60">
        <v>2100699</v>
      </c>
      <c r="B686" s="255" t="s">
        <v>558</v>
      </c>
      <c r="C686" s="64"/>
      <c r="D686" s="148"/>
      <c r="E686" s="148"/>
      <c r="F686" s="76" t="e">
        <f t="shared" si="20"/>
        <v>#DIV/0!</v>
      </c>
      <c r="G686" s="76" t="e">
        <f t="shared" si="21"/>
        <v>#DIV/0!</v>
      </c>
    </row>
    <row r="687" spans="1:7">
      <c r="A687" s="186">
        <v>21007</v>
      </c>
      <c r="B687" s="262" t="s">
        <v>559</v>
      </c>
      <c r="C687" s="83">
        <f>SUM(C688:C690)</f>
        <v>55</v>
      </c>
      <c r="D687" s="174">
        <f>SUM(D688:D690)</f>
        <v>64</v>
      </c>
      <c r="E687" s="174">
        <f>SUM(E688:E690)</f>
        <v>13</v>
      </c>
      <c r="F687" s="82">
        <f t="shared" si="20"/>
        <v>0.236363636363636</v>
      </c>
      <c r="G687" s="82">
        <f t="shared" si="21"/>
        <v>0.203125</v>
      </c>
    </row>
    <row r="688" spans="1:7">
      <c r="A688" s="60">
        <v>2100716</v>
      </c>
      <c r="B688" s="255" t="s">
        <v>560</v>
      </c>
      <c r="C688" s="64"/>
      <c r="D688" s="148"/>
      <c r="E688" s="148"/>
      <c r="F688" s="76" t="e">
        <f t="shared" si="20"/>
        <v>#DIV/0!</v>
      </c>
      <c r="G688" s="76" t="e">
        <f t="shared" si="21"/>
        <v>#DIV/0!</v>
      </c>
    </row>
    <row r="689" ht="14.25" spans="1:7">
      <c r="A689" s="60">
        <v>2100717</v>
      </c>
      <c r="B689" s="255" t="s">
        <v>561</v>
      </c>
      <c r="C689" s="252">
        <v>15</v>
      </c>
      <c r="D689" s="148">
        <v>44</v>
      </c>
      <c r="E689" s="253">
        <v>13</v>
      </c>
      <c r="F689" s="76">
        <f t="shared" si="20"/>
        <v>0.866666666666667</v>
      </c>
      <c r="G689" s="76">
        <f t="shared" si="21"/>
        <v>0.295454545454545</v>
      </c>
    </row>
    <row r="690" ht="14.25" spans="1:7">
      <c r="A690" s="60">
        <v>2100799</v>
      </c>
      <c r="B690" s="255" t="s">
        <v>562</v>
      </c>
      <c r="C690" s="252">
        <v>40</v>
      </c>
      <c r="D690" s="148">
        <v>20</v>
      </c>
      <c r="E690" s="253"/>
      <c r="F690" s="76">
        <f t="shared" si="20"/>
        <v>0</v>
      </c>
      <c r="G690" s="76">
        <f t="shared" si="21"/>
        <v>0</v>
      </c>
    </row>
    <row r="691" spans="1:7">
      <c r="A691" s="186">
        <v>21011</v>
      </c>
      <c r="B691" s="262" t="s">
        <v>563</v>
      </c>
      <c r="C691" s="83">
        <f>SUM(C692:C695)</f>
        <v>0</v>
      </c>
      <c r="D691" s="174">
        <f>SUM(D692:D695)</f>
        <v>0</v>
      </c>
      <c r="E691" s="174">
        <f>SUM(E692:E695)</f>
        <v>0</v>
      </c>
      <c r="F691" s="82" t="e">
        <f t="shared" si="20"/>
        <v>#DIV/0!</v>
      </c>
      <c r="G691" s="82" t="e">
        <f t="shared" si="21"/>
        <v>#DIV/0!</v>
      </c>
    </row>
    <row r="692" spans="1:7">
      <c r="A692" s="60">
        <v>2101101</v>
      </c>
      <c r="B692" s="255" t="s">
        <v>564</v>
      </c>
      <c r="C692" s="64"/>
      <c r="D692" s="148"/>
      <c r="E692" s="148"/>
      <c r="F692" s="76" t="e">
        <f t="shared" si="20"/>
        <v>#DIV/0!</v>
      </c>
      <c r="G692" s="76" t="e">
        <f t="shared" si="21"/>
        <v>#DIV/0!</v>
      </c>
    </row>
    <row r="693" spans="1:7">
      <c r="A693" s="60">
        <v>2101102</v>
      </c>
      <c r="B693" s="255" t="s">
        <v>565</v>
      </c>
      <c r="C693" s="64"/>
      <c r="D693" s="148"/>
      <c r="E693" s="148"/>
      <c r="F693" s="76" t="e">
        <f t="shared" si="20"/>
        <v>#DIV/0!</v>
      </c>
      <c r="G693" s="76" t="e">
        <f t="shared" si="21"/>
        <v>#DIV/0!</v>
      </c>
    </row>
    <row r="694" spans="1:7">
      <c r="A694" s="60">
        <v>2101103</v>
      </c>
      <c r="B694" s="255" t="s">
        <v>566</v>
      </c>
      <c r="C694" s="64"/>
      <c r="D694" s="148"/>
      <c r="E694" s="148"/>
      <c r="F694" s="76" t="e">
        <f t="shared" si="20"/>
        <v>#DIV/0!</v>
      </c>
      <c r="G694" s="76" t="e">
        <f t="shared" si="21"/>
        <v>#DIV/0!</v>
      </c>
    </row>
    <row r="695" spans="1:7">
      <c r="A695" s="60">
        <v>2101199</v>
      </c>
      <c r="B695" s="255" t="s">
        <v>567</v>
      </c>
      <c r="C695" s="64"/>
      <c r="D695" s="148"/>
      <c r="E695" s="148"/>
      <c r="F695" s="76" t="e">
        <f t="shared" si="20"/>
        <v>#DIV/0!</v>
      </c>
      <c r="G695" s="76" t="e">
        <f t="shared" si="21"/>
        <v>#DIV/0!</v>
      </c>
    </row>
    <row r="696" spans="1:7">
      <c r="A696" s="186">
        <v>21012</v>
      </c>
      <c r="B696" s="262" t="s">
        <v>568</v>
      </c>
      <c r="C696" s="83">
        <f>SUM(C697:C699)</f>
        <v>0</v>
      </c>
      <c r="D696" s="174">
        <f>SUM(D697:D699)</f>
        <v>0</v>
      </c>
      <c r="E696" s="174">
        <f>SUM(E697:E699)</f>
        <v>0</v>
      </c>
      <c r="F696" s="82" t="e">
        <f t="shared" si="20"/>
        <v>#DIV/0!</v>
      </c>
      <c r="G696" s="82" t="e">
        <f t="shared" si="21"/>
        <v>#DIV/0!</v>
      </c>
    </row>
    <row r="697" spans="1:7">
      <c r="A697" s="60">
        <v>2101201</v>
      </c>
      <c r="B697" s="255" t="s">
        <v>569</v>
      </c>
      <c r="C697" s="64"/>
      <c r="D697" s="148"/>
      <c r="E697" s="148"/>
      <c r="F697" s="76" t="e">
        <f t="shared" si="20"/>
        <v>#DIV/0!</v>
      </c>
      <c r="G697" s="76" t="e">
        <f t="shared" si="21"/>
        <v>#DIV/0!</v>
      </c>
    </row>
    <row r="698" spans="1:7">
      <c r="A698" s="60">
        <v>2101202</v>
      </c>
      <c r="B698" s="255" t="s">
        <v>570</v>
      </c>
      <c r="C698" s="64"/>
      <c r="D698" s="148"/>
      <c r="E698" s="148"/>
      <c r="F698" s="76" t="e">
        <f t="shared" si="20"/>
        <v>#DIV/0!</v>
      </c>
      <c r="G698" s="76" t="e">
        <f t="shared" si="21"/>
        <v>#DIV/0!</v>
      </c>
    </row>
    <row r="699" spans="1:7">
      <c r="A699" s="60">
        <v>2101299</v>
      </c>
      <c r="B699" s="255" t="s">
        <v>571</v>
      </c>
      <c r="C699" s="64"/>
      <c r="D699" s="148"/>
      <c r="E699" s="148"/>
      <c r="F699" s="76" t="e">
        <f t="shared" si="20"/>
        <v>#DIV/0!</v>
      </c>
      <c r="G699" s="76" t="e">
        <f t="shared" si="21"/>
        <v>#DIV/0!</v>
      </c>
    </row>
    <row r="700" spans="1:7">
      <c r="A700" s="186">
        <v>21013</v>
      </c>
      <c r="B700" s="262" t="s">
        <v>572</v>
      </c>
      <c r="C700" s="83">
        <f>SUM(C701:C703)</f>
        <v>5</v>
      </c>
      <c r="D700" s="174">
        <f>SUM(D701:D703)</f>
        <v>45</v>
      </c>
      <c r="E700" s="174">
        <f>SUM(E701:E703)</f>
        <v>0</v>
      </c>
      <c r="F700" s="82">
        <f t="shared" si="20"/>
        <v>0</v>
      </c>
      <c r="G700" s="82">
        <f t="shared" si="21"/>
        <v>0</v>
      </c>
    </row>
    <row r="701" ht="14.25" spans="1:7">
      <c r="A701" s="60">
        <v>2101301</v>
      </c>
      <c r="B701" s="255" t="s">
        <v>573</v>
      </c>
      <c r="C701" s="252">
        <v>5</v>
      </c>
      <c r="D701" s="148">
        <v>45</v>
      </c>
      <c r="E701" s="253"/>
      <c r="F701" s="76">
        <f t="shared" si="20"/>
        <v>0</v>
      </c>
      <c r="G701" s="76">
        <f t="shared" si="21"/>
        <v>0</v>
      </c>
    </row>
    <row r="702" spans="1:7">
      <c r="A702" s="60">
        <v>2101302</v>
      </c>
      <c r="B702" s="255" t="s">
        <v>574</v>
      </c>
      <c r="C702" s="64"/>
      <c r="D702" s="148"/>
      <c r="E702" s="148"/>
      <c r="F702" s="76" t="e">
        <f t="shared" si="20"/>
        <v>#DIV/0!</v>
      </c>
      <c r="G702" s="76" t="e">
        <f t="shared" si="21"/>
        <v>#DIV/0!</v>
      </c>
    </row>
    <row r="703" spans="1:7">
      <c r="A703" s="60">
        <v>2101399</v>
      </c>
      <c r="B703" s="255" t="s">
        <v>575</v>
      </c>
      <c r="C703" s="64"/>
      <c r="D703" s="148"/>
      <c r="E703" s="148"/>
      <c r="F703" s="76" t="e">
        <f t="shared" si="20"/>
        <v>#DIV/0!</v>
      </c>
      <c r="G703" s="76" t="e">
        <f t="shared" si="21"/>
        <v>#DIV/0!</v>
      </c>
    </row>
    <row r="704" spans="1:7">
      <c r="A704" s="186">
        <v>21014</v>
      </c>
      <c r="B704" s="262" t="s">
        <v>576</v>
      </c>
      <c r="C704" s="83">
        <f>SUM(C705:C706)</f>
        <v>0</v>
      </c>
      <c r="D704" s="174">
        <f>SUM(D705:D706)</f>
        <v>1</v>
      </c>
      <c r="E704" s="174">
        <f>SUM(E705:E706)</f>
        <v>0</v>
      </c>
      <c r="F704" s="82" t="e">
        <f t="shared" si="20"/>
        <v>#DIV/0!</v>
      </c>
      <c r="G704" s="82">
        <f t="shared" si="21"/>
        <v>0</v>
      </c>
    </row>
    <row r="705" spans="1:7">
      <c r="A705" s="60">
        <v>2101401</v>
      </c>
      <c r="B705" s="255" t="s">
        <v>577</v>
      </c>
      <c r="C705" s="64"/>
      <c r="D705" s="148">
        <v>1</v>
      </c>
      <c r="E705" s="148"/>
      <c r="F705" s="76" t="e">
        <f t="shared" si="20"/>
        <v>#DIV/0!</v>
      </c>
      <c r="G705" s="76">
        <f t="shared" si="21"/>
        <v>0</v>
      </c>
    </row>
    <row r="706" spans="1:7">
      <c r="A706" s="60">
        <v>2101499</v>
      </c>
      <c r="B706" s="255" t="s">
        <v>578</v>
      </c>
      <c r="C706" s="64"/>
      <c r="D706" s="148"/>
      <c r="E706" s="148"/>
      <c r="F706" s="76" t="e">
        <f t="shared" si="20"/>
        <v>#DIV/0!</v>
      </c>
      <c r="G706" s="76" t="e">
        <f t="shared" si="21"/>
        <v>#DIV/0!</v>
      </c>
    </row>
    <row r="707" spans="1:7">
      <c r="A707" s="186">
        <v>21015</v>
      </c>
      <c r="B707" s="262" t="s">
        <v>579</v>
      </c>
      <c r="C707" s="83">
        <f>SUM(C708:C715)</f>
        <v>0</v>
      </c>
      <c r="D707" s="174">
        <f>SUM(D708:D715)</f>
        <v>2</v>
      </c>
      <c r="E707" s="174">
        <f>SUM(E708:E715)</f>
        <v>0</v>
      </c>
      <c r="F707" s="82" t="e">
        <f t="shared" si="20"/>
        <v>#DIV/0!</v>
      </c>
      <c r="G707" s="82">
        <f t="shared" si="21"/>
        <v>0</v>
      </c>
    </row>
    <row r="708" spans="1:7">
      <c r="A708" s="60">
        <v>2101501</v>
      </c>
      <c r="B708" s="255" t="s">
        <v>66</v>
      </c>
      <c r="C708" s="64"/>
      <c r="D708" s="148"/>
      <c r="E708" s="148"/>
      <c r="F708" s="76" t="e">
        <f t="shared" si="20"/>
        <v>#DIV/0!</v>
      </c>
      <c r="G708" s="76" t="e">
        <f t="shared" si="21"/>
        <v>#DIV/0!</v>
      </c>
    </row>
    <row r="709" spans="1:7">
      <c r="A709" s="60">
        <v>2101502</v>
      </c>
      <c r="B709" s="255" t="s">
        <v>67</v>
      </c>
      <c r="C709" s="64"/>
      <c r="D709" s="148"/>
      <c r="E709" s="148"/>
      <c r="F709" s="76" t="e">
        <f t="shared" si="20"/>
        <v>#DIV/0!</v>
      </c>
      <c r="G709" s="76" t="e">
        <f t="shared" si="21"/>
        <v>#DIV/0!</v>
      </c>
    </row>
    <row r="710" spans="1:7">
      <c r="A710" s="60">
        <v>2101503</v>
      </c>
      <c r="B710" s="255" t="s">
        <v>68</v>
      </c>
      <c r="C710" s="64"/>
      <c r="D710" s="148"/>
      <c r="E710" s="148"/>
      <c r="F710" s="76" t="e">
        <f t="shared" si="20"/>
        <v>#DIV/0!</v>
      </c>
      <c r="G710" s="76" t="e">
        <f t="shared" si="21"/>
        <v>#DIV/0!</v>
      </c>
    </row>
    <row r="711" spans="1:7">
      <c r="A711" s="60">
        <v>2101504</v>
      </c>
      <c r="B711" s="255" t="s">
        <v>107</v>
      </c>
      <c r="C711" s="64"/>
      <c r="D711" s="148"/>
      <c r="E711" s="148"/>
      <c r="F711" s="76" t="e">
        <f t="shared" ref="F711:F774" si="22">(E711/C711)</f>
        <v>#DIV/0!</v>
      </c>
      <c r="G711" s="76" t="e">
        <f t="shared" ref="G711:G774" si="23">E711/D711</f>
        <v>#DIV/0!</v>
      </c>
    </row>
    <row r="712" spans="1:7">
      <c r="A712" s="60">
        <v>2101505</v>
      </c>
      <c r="B712" s="255" t="s">
        <v>580</v>
      </c>
      <c r="C712" s="64"/>
      <c r="D712" s="148"/>
      <c r="E712" s="148"/>
      <c r="F712" s="76" t="e">
        <f t="shared" si="22"/>
        <v>#DIV/0!</v>
      </c>
      <c r="G712" s="76" t="e">
        <f t="shared" si="23"/>
        <v>#DIV/0!</v>
      </c>
    </row>
    <row r="713" spans="1:7">
      <c r="A713" s="60">
        <v>2101506</v>
      </c>
      <c r="B713" s="255" t="s">
        <v>581</v>
      </c>
      <c r="C713" s="64"/>
      <c r="D713" s="148">
        <v>2</v>
      </c>
      <c r="E713" s="148"/>
      <c r="F713" s="76" t="e">
        <f t="shared" si="22"/>
        <v>#DIV/0!</v>
      </c>
      <c r="G713" s="76">
        <f t="shared" si="23"/>
        <v>0</v>
      </c>
    </row>
    <row r="714" spans="1:7">
      <c r="A714" s="60">
        <v>2101550</v>
      </c>
      <c r="B714" s="255" t="s">
        <v>75</v>
      </c>
      <c r="C714" s="64"/>
      <c r="D714" s="148"/>
      <c r="E714" s="148"/>
      <c r="F714" s="76" t="e">
        <f t="shared" si="22"/>
        <v>#DIV/0!</v>
      </c>
      <c r="G714" s="76" t="e">
        <f t="shared" si="23"/>
        <v>#DIV/0!</v>
      </c>
    </row>
    <row r="715" spans="1:7">
      <c r="A715" s="60">
        <v>2101599</v>
      </c>
      <c r="B715" s="255" t="s">
        <v>582</v>
      </c>
      <c r="C715" s="64"/>
      <c r="D715" s="148"/>
      <c r="E715" s="148"/>
      <c r="F715" s="76" t="e">
        <f t="shared" si="22"/>
        <v>#DIV/0!</v>
      </c>
      <c r="G715" s="76" t="e">
        <f t="shared" si="23"/>
        <v>#DIV/0!</v>
      </c>
    </row>
    <row r="716" spans="1:7">
      <c r="A716" s="186">
        <v>21016</v>
      </c>
      <c r="B716" s="262" t="s">
        <v>583</v>
      </c>
      <c r="C716" s="83">
        <f>C717</f>
        <v>0</v>
      </c>
      <c r="D716" s="174">
        <f>D717</f>
        <v>0</v>
      </c>
      <c r="E716" s="174">
        <f>E717</f>
        <v>0</v>
      </c>
      <c r="F716" s="82" t="e">
        <f t="shared" si="22"/>
        <v>#DIV/0!</v>
      </c>
      <c r="G716" s="82" t="e">
        <f t="shared" si="23"/>
        <v>#DIV/0!</v>
      </c>
    </row>
    <row r="717" spans="1:7">
      <c r="A717" s="60">
        <v>2101601</v>
      </c>
      <c r="B717" s="255" t="s">
        <v>584</v>
      </c>
      <c r="C717" s="64"/>
      <c r="D717" s="148"/>
      <c r="E717" s="148"/>
      <c r="F717" s="76" t="e">
        <f t="shared" si="22"/>
        <v>#DIV/0!</v>
      </c>
      <c r="G717" s="76" t="e">
        <f t="shared" si="23"/>
        <v>#DIV/0!</v>
      </c>
    </row>
    <row r="718" spans="1:7">
      <c r="A718" s="186">
        <v>21099</v>
      </c>
      <c r="B718" s="273" t="s">
        <v>585</v>
      </c>
      <c r="C718" s="83">
        <f>C719</f>
        <v>0</v>
      </c>
      <c r="D718" s="174">
        <f>D719</f>
        <v>0</v>
      </c>
      <c r="E718" s="174">
        <f>E719</f>
        <v>0</v>
      </c>
      <c r="F718" s="82" t="e">
        <f t="shared" si="22"/>
        <v>#DIV/0!</v>
      </c>
      <c r="G718" s="82" t="e">
        <f t="shared" si="23"/>
        <v>#DIV/0!</v>
      </c>
    </row>
    <row r="719" spans="1:7">
      <c r="A719" s="60">
        <v>2109999</v>
      </c>
      <c r="B719" s="274" t="s">
        <v>586</v>
      </c>
      <c r="C719" s="64"/>
      <c r="D719" s="148"/>
      <c r="E719" s="148"/>
      <c r="F719" s="76" t="e">
        <f t="shared" si="22"/>
        <v>#DIV/0!</v>
      </c>
      <c r="G719" s="76" t="e">
        <f t="shared" si="23"/>
        <v>#DIV/0!</v>
      </c>
    </row>
    <row r="720" spans="1:7">
      <c r="A720" s="246">
        <v>211</v>
      </c>
      <c r="B720" s="275" t="s">
        <v>587</v>
      </c>
      <c r="C720" s="63">
        <f>SUM(C721,C731,C735,C744,C751,C758,C764,C767,C770,C771,C772,C778,C779,C780,C791)</f>
        <v>686</v>
      </c>
      <c r="D720" s="248">
        <f>SUM(D721,D731,D735,D744,D751,D758,D764,D767,D770,D771,D772,D778,D779,D780,D791)</f>
        <v>417</v>
      </c>
      <c r="E720" s="248">
        <f>SUM(E721,E731,E735,E744,E751,E758,E764,E767,E770,E771,E772,E778,E779,E780,E791)</f>
        <v>715.925</v>
      </c>
      <c r="F720" s="249">
        <f t="shared" si="22"/>
        <v>1.04362244897959</v>
      </c>
      <c r="G720" s="249">
        <f t="shared" si="23"/>
        <v>1.71684652278177</v>
      </c>
    </row>
    <row r="721" spans="1:7">
      <c r="A721" s="186">
        <v>21101</v>
      </c>
      <c r="B721" s="273" t="s">
        <v>588</v>
      </c>
      <c r="C721" s="83">
        <f>SUM(C722:C730)</f>
        <v>144</v>
      </c>
      <c r="D721" s="174">
        <f>SUM(D722:D730)</f>
        <v>93</v>
      </c>
      <c r="E721" s="174">
        <f>SUM(E722:E730)</f>
        <v>76.925</v>
      </c>
      <c r="F721" s="82">
        <f t="shared" si="22"/>
        <v>0.534201388888889</v>
      </c>
      <c r="G721" s="82">
        <f t="shared" si="23"/>
        <v>0.827150537634409</v>
      </c>
    </row>
    <row r="722" spans="1:7">
      <c r="A722" s="60">
        <v>2110101</v>
      </c>
      <c r="B722" s="274" t="s">
        <v>66</v>
      </c>
      <c r="C722" s="64"/>
      <c r="D722" s="148"/>
      <c r="E722" s="148"/>
      <c r="F722" s="76" t="e">
        <f t="shared" si="22"/>
        <v>#DIV/0!</v>
      </c>
      <c r="G722" s="76" t="e">
        <f t="shared" si="23"/>
        <v>#DIV/0!</v>
      </c>
    </row>
    <row r="723" ht="14.25" spans="1:7">
      <c r="A723" s="60">
        <v>2110102</v>
      </c>
      <c r="B723" s="274" t="s">
        <v>67</v>
      </c>
      <c r="C723" s="252">
        <v>144</v>
      </c>
      <c r="D723" s="256">
        <v>93</v>
      </c>
      <c r="E723" s="253">
        <v>76.925</v>
      </c>
      <c r="F723" s="76">
        <f t="shared" si="22"/>
        <v>0.534201388888889</v>
      </c>
      <c r="G723" s="76">
        <f t="shared" si="23"/>
        <v>0.827150537634409</v>
      </c>
    </row>
    <row r="724" spans="1:7">
      <c r="A724" s="60">
        <v>2110103</v>
      </c>
      <c r="B724" s="274" t="s">
        <v>68</v>
      </c>
      <c r="C724" s="64"/>
      <c r="D724" s="148"/>
      <c r="E724" s="148"/>
      <c r="F724" s="76" t="e">
        <f t="shared" si="22"/>
        <v>#DIV/0!</v>
      </c>
      <c r="G724" s="76" t="e">
        <f t="shared" si="23"/>
        <v>#DIV/0!</v>
      </c>
    </row>
    <row r="725" spans="1:7">
      <c r="A725" s="60">
        <v>2110104</v>
      </c>
      <c r="B725" s="274" t="s">
        <v>589</v>
      </c>
      <c r="C725" s="64"/>
      <c r="D725" s="148"/>
      <c r="E725" s="148"/>
      <c r="F725" s="76" t="e">
        <f t="shared" si="22"/>
        <v>#DIV/0!</v>
      </c>
      <c r="G725" s="76" t="e">
        <f t="shared" si="23"/>
        <v>#DIV/0!</v>
      </c>
    </row>
    <row r="726" spans="1:7">
      <c r="A726" s="60">
        <v>2110105</v>
      </c>
      <c r="B726" s="274" t="s">
        <v>590</v>
      </c>
      <c r="C726" s="64"/>
      <c r="D726" s="148"/>
      <c r="E726" s="148"/>
      <c r="F726" s="76" t="e">
        <f t="shared" si="22"/>
        <v>#DIV/0!</v>
      </c>
      <c r="G726" s="76" t="e">
        <f t="shared" si="23"/>
        <v>#DIV/0!</v>
      </c>
    </row>
    <row r="727" spans="1:7">
      <c r="A727" s="60">
        <v>2110106</v>
      </c>
      <c r="B727" s="274" t="s">
        <v>591</v>
      </c>
      <c r="C727" s="64"/>
      <c r="D727" s="148"/>
      <c r="E727" s="148"/>
      <c r="F727" s="76" t="e">
        <f t="shared" si="22"/>
        <v>#DIV/0!</v>
      </c>
      <c r="G727" s="76" t="e">
        <f t="shared" si="23"/>
        <v>#DIV/0!</v>
      </c>
    </row>
    <row r="728" spans="1:7">
      <c r="A728" s="60">
        <v>2110107</v>
      </c>
      <c r="B728" s="274" t="s">
        <v>592</v>
      </c>
      <c r="C728" s="64"/>
      <c r="D728" s="148"/>
      <c r="E728" s="148"/>
      <c r="F728" s="76" t="e">
        <f t="shared" si="22"/>
        <v>#DIV/0!</v>
      </c>
      <c r="G728" s="76" t="e">
        <f t="shared" si="23"/>
        <v>#DIV/0!</v>
      </c>
    </row>
    <row r="729" spans="1:7">
      <c r="A729" s="60">
        <v>2110108</v>
      </c>
      <c r="B729" s="274" t="s">
        <v>593</v>
      </c>
      <c r="C729" s="64"/>
      <c r="D729" s="148"/>
      <c r="E729" s="148"/>
      <c r="F729" s="76" t="e">
        <f t="shared" si="22"/>
        <v>#DIV/0!</v>
      </c>
      <c r="G729" s="76" t="e">
        <f t="shared" si="23"/>
        <v>#DIV/0!</v>
      </c>
    </row>
    <row r="730" spans="1:7">
      <c r="A730" s="60">
        <v>2110199</v>
      </c>
      <c r="B730" s="274" t="s">
        <v>594</v>
      </c>
      <c r="C730" s="64"/>
      <c r="D730" s="148"/>
      <c r="E730" s="148"/>
      <c r="F730" s="76" t="e">
        <f t="shared" si="22"/>
        <v>#DIV/0!</v>
      </c>
      <c r="G730" s="76" t="e">
        <f t="shared" si="23"/>
        <v>#DIV/0!</v>
      </c>
    </row>
    <row r="731" spans="1:7">
      <c r="A731" s="186">
        <v>21102</v>
      </c>
      <c r="B731" s="273" t="s">
        <v>595</v>
      </c>
      <c r="C731" s="83">
        <f>SUM(C732:C734)</f>
        <v>0</v>
      </c>
      <c r="D731" s="174">
        <f>SUM(D732:D734)</f>
        <v>0</v>
      </c>
      <c r="E731" s="174">
        <f>SUM(E732:E734)</f>
        <v>0</v>
      </c>
      <c r="F731" s="82" t="e">
        <f t="shared" si="22"/>
        <v>#DIV/0!</v>
      </c>
      <c r="G731" s="82" t="e">
        <f t="shared" si="23"/>
        <v>#DIV/0!</v>
      </c>
    </row>
    <row r="732" spans="1:7">
      <c r="A732" s="60">
        <v>2110203</v>
      </c>
      <c r="B732" s="274" t="s">
        <v>596</v>
      </c>
      <c r="C732" s="270"/>
      <c r="D732" s="271"/>
      <c r="E732" s="271"/>
      <c r="F732" s="76" t="e">
        <f t="shared" si="22"/>
        <v>#DIV/0!</v>
      </c>
      <c r="G732" s="76" t="e">
        <f t="shared" si="23"/>
        <v>#DIV/0!</v>
      </c>
    </row>
    <row r="733" spans="1:7">
      <c r="A733" s="60">
        <v>2110204</v>
      </c>
      <c r="B733" s="274" t="s">
        <v>597</v>
      </c>
      <c r="C733" s="270"/>
      <c r="D733" s="271"/>
      <c r="E733" s="271"/>
      <c r="F733" s="76" t="e">
        <f t="shared" si="22"/>
        <v>#DIV/0!</v>
      </c>
      <c r="G733" s="76" t="e">
        <f t="shared" si="23"/>
        <v>#DIV/0!</v>
      </c>
    </row>
    <row r="734" spans="1:7">
      <c r="A734" s="60">
        <v>2110299</v>
      </c>
      <c r="B734" s="274" t="s">
        <v>598</v>
      </c>
      <c r="C734" s="270"/>
      <c r="D734" s="271"/>
      <c r="E734" s="271"/>
      <c r="F734" s="76" t="e">
        <f t="shared" si="22"/>
        <v>#DIV/0!</v>
      </c>
      <c r="G734" s="76" t="e">
        <f t="shared" si="23"/>
        <v>#DIV/0!</v>
      </c>
    </row>
    <row r="735" spans="1:7">
      <c r="A735" s="186">
        <v>21103</v>
      </c>
      <c r="B735" s="273" t="s">
        <v>599</v>
      </c>
      <c r="C735" s="83">
        <f>SUM(C736:C743)</f>
        <v>0</v>
      </c>
      <c r="D735" s="174">
        <f>SUM(D736:D743)</f>
        <v>224</v>
      </c>
      <c r="E735" s="174">
        <f>SUM(E736:E743)</f>
        <v>639</v>
      </c>
      <c r="F735" s="82" t="e">
        <f t="shared" si="22"/>
        <v>#DIV/0!</v>
      </c>
      <c r="G735" s="82">
        <f t="shared" si="23"/>
        <v>2.85267857142857</v>
      </c>
    </row>
    <row r="736" spans="1:7">
      <c r="A736" s="60">
        <v>2110301</v>
      </c>
      <c r="B736" s="274" t="s">
        <v>600</v>
      </c>
      <c r="C736" s="276"/>
      <c r="D736" s="277">
        <v>224</v>
      </c>
      <c r="E736" s="277">
        <v>639</v>
      </c>
      <c r="F736" s="76" t="e">
        <f t="shared" si="22"/>
        <v>#DIV/0!</v>
      </c>
      <c r="G736" s="76">
        <f t="shared" si="23"/>
        <v>2.85267857142857</v>
      </c>
    </row>
    <row r="737" spans="1:7">
      <c r="A737" s="60">
        <v>2110302</v>
      </c>
      <c r="B737" s="274" t="s">
        <v>601</v>
      </c>
      <c r="C737" s="270"/>
      <c r="D737" s="271"/>
      <c r="E737" s="271"/>
      <c r="F737" s="76" t="e">
        <f t="shared" si="22"/>
        <v>#DIV/0!</v>
      </c>
      <c r="G737" s="76" t="e">
        <f t="shared" si="23"/>
        <v>#DIV/0!</v>
      </c>
    </row>
    <row r="738" spans="1:7">
      <c r="A738" s="60">
        <v>2110303</v>
      </c>
      <c r="B738" s="274" t="s">
        <v>602</v>
      </c>
      <c r="C738" s="270"/>
      <c r="D738" s="271"/>
      <c r="E738" s="271"/>
      <c r="F738" s="76" t="e">
        <f t="shared" si="22"/>
        <v>#DIV/0!</v>
      </c>
      <c r="G738" s="76" t="e">
        <f t="shared" si="23"/>
        <v>#DIV/0!</v>
      </c>
    </row>
    <row r="739" spans="1:7">
      <c r="A739" s="60">
        <v>2110304</v>
      </c>
      <c r="B739" s="274" t="s">
        <v>603</v>
      </c>
      <c r="C739" s="270"/>
      <c r="D739" s="271"/>
      <c r="E739" s="271"/>
      <c r="F739" s="76" t="e">
        <f t="shared" si="22"/>
        <v>#DIV/0!</v>
      </c>
      <c r="G739" s="76" t="e">
        <f t="shared" si="23"/>
        <v>#DIV/0!</v>
      </c>
    </row>
    <row r="740" spans="1:7">
      <c r="A740" s="60">
        <v>2110305</v>
      </c>
      <c r="B740" s="274" t="s">
        <v>604</v>
      </c>
      <c r="C740" s="270"/>
      <c r="D740" s="271"/>
      <c r="E740" s="271"/>
      <c r="F740" s="76" t="e">
        <f t="shared" si="22"/>
        <v>#DIV/0!</v>
      </c>
      <c r="G740" s="76" t="e">
        <f t="shared" si="23"/>
        <v>#DIV/0!</v>
      </c>
    </row>
    <row r="741" spans="1:7">
      <c r="A741" s="60">
        <v>2110306</v>
      </c>
      <c r="B741" s="274" t="s">
        <v>605</v>
      </c>
      <c r="C741" s="270"/>
      <c r="D741" s="271"/>
      <c r="E741" s="271"/>
      <c r="F741" s="76" t="e">
        <f t="shared" si="22"/>
        <v>#DIV/0!</v>
      </c>
      <c r="G741" s="76" t="e">
        <f t="shared" si="23"/>
        <v>#DIV/0!</v>
      </c>
    </row>
    <row r="742" spans="1:7">
      <c r="A742" s="60">
        <v>2110307</v>
      </c>
      <c r="B742" s="274" t="s">
        <v>606</v>
      </c>
      <c r="C742" s="270"/>
      <c r="D742" s="271"/>
      <c r="E742" s="271"/>
      <c r="F742" s="76" t="e">
        <f t="shared" si="22"/>
        <v>#DIV/0!</v>
      </c>
      <c r="G742" s="76" t="e">
        <f t="shared" si="23"/>
        <v>#DIV/0!</v>
      </c>
    </row>
    <row r="743" spans="1:7">
      <c r="A743" s="60">
        <v>2110399</v>
      </c>
      <c r="B743" s="274" t="s">
        <v>607</v>
      </c>
      <c r="C743" s="270"/>
      <c r="D743" s="271"/>
      <c r="E743" s="271"/>
      <c r="F743" s="76" t="e">
        <f t="shared" si="22"/>
        <v>#DIV/0!</v>
      </c>
      <c r="G743" s="76" t="e">
        <f t="shared" si="23"/>
        <v>#DIV/0!</v>
      </c>
    </row>
    <row r="744" spans="1:7">
      <c r="A744" s="186">
        <v>21104</v>
      </c>
      <c r="B744" s="273" t="s">
        <v>608</v>
      </c>
      <c r="C744" s="83">
        <f>SUM(C745:C750)</f>
        <v>542</v>
      </c>
      <c r="D744" s="174">
        <f>SUM(D745:D750)</f>
        <v>100</v>
      </c>
      <c r="E744" s="174">
        <f>SUM(E745:E750)</f>
        <v>0</v>
      </c>
      <c r="F744" s="82">
        <f t="shared" si="22"/>
        <v>0</v>
      </c>
      <c r="G744" s="82">
        <f t="shared" si="23"/>
        <v>0</v>
      </c>
    </row>
    <row r="745" spans="1:7">
      <c r="A745" s="60">
        <v>2110401</v>
      </c>
      <c r="B745" s="274" t="s">
        <v>609</v>
      </c>
      <c r="C745" s="270"/>
      <c r="D745" s="271"/>
      <c r="E745" s="271"/>
      <c r="F745" s="76" t="e">
        <f t="shared" si="22"/>
        <v>#DIV/0!</v>
      </c>
      <c r="G745" s="76" t="e">
        <f t="shared" si="23"/>
        <v>#DIV/0!</v>
      </c>
    </row>
    <row r="746" ht="14.25" spans="1:7">
      <c r="A746" s="60">
        <v>2110402</v>
      </c>
      <c r="B746" s="274" t="s">
        <v>610</v>
      </c>
      <c r="C746" s="252">
        <v>542</v>
      </c>
      <c r="D746" s="271">
        <v>100</v>
      </c>
      <c r="E746" s="253"/>
      <c r="F746" s="76">
        <f t="shared" si="22"/>
        <v>0</v>
      </c>
      <c r="G746" s="76">
        <f t="shared" si="23"/>
        <v>0</v>
      </c>
    </row>
    <row r="747" spans="1:7">
      <c r="A747" s="60">
        <v>2110404</v>
      </c>
      <c r="B747" s="274" t="s">
        <v>611</v>
      </c>
      <c r="C747" s="270"/>
      <c r="D747" s="271"/>
      <c r="E747" s="271"/>
      <c r="F747" s="76" t="e">
        <f t="shared" si="22"/>
        <v>#DIV/0!</v>
      </c>
      <c r="G747" s="76" t="e">
        <f t="shared" si="23"/>
        <v>#DIV/0!</v>
      </c>
    </row>
    <row r="748" spans="1:7">
      <c r="A748" s="60">
        <v>2110405</v>
      </c>
      <c r="B748" s="274" t="s">
        <v>612</v>
      </c>
      <c r="C748" s="270"/>
      <c r="D748" s="271"/>
      <c r="E748" s="271"/>
      <c r="F748" s="76" t="e">
        <f t="shared" si="22"/>
        <v>#DIV/0!</v>
      </c>
      <c r="G748" s="76" t="e">
        <f t="shared" si="23"/>
        <v>#DIV/0!</v>
      </c>
    </row>
    <row r="749" spans="1:7">
      <c r="A749" s="60">
        <v>2110406</v>
      </c>
      <c r="B749" s="274" t="s">
        <v>613</v>
      </c>
      <c r="C749" s="270"/>
      <c r="D749" s="271"/>
      <c r="E749" s="271"/>
      <c r="F749" s="76" t="e">
        <f t="shared" si="22"/>
        <v>#DIV/0!</v>
      </c>
      <c r="G749" s="76" t="e">
        <f t="shared" si="23"/>
        <v>#DIV/0!</v>
      </c>
    </row>
    <row r="750" spans="1:7">
      <c r="A750" s="60">
        <v>2110499</v>
      </c>
      <c r="B750" s="274" t="s">
        <v>614</v>
      </c>
      <c r="C750" s="270"/>
      <c r="D750" s="271"/>
      <c r="E750" s="271"/>
      <c r="F750" s="76" t="e">
        <f t="shared" si="22"/>
        <v>#DIV/0!</v>
      </c>
      <c r="G750" s="76" t="e">
        <f t="shared" si="23"/>
        <v>#DIV/0!</v>
      </c>
    </row>
    <row r="751" spans="1:7">
      <c r="A751" s="186">
        <v>21105</v>
      </c>
      <c r="B751" s="273" t="s">
        <v>615</v>
      </c>
      <c r="C751" s="83">
        <f>SUM(C752:C757)</f>
        <v>0</v>
      </c>
      <c r="D751" s="174">
        <f>SUM(D752:D757)</f>
        <v>0</v>
      </c>
      <c r="E751" s="174">
        <f>SUM(E752:E757)</f>
        <v>0</v>
      </c>
      <c r="F751" s="82" t="e">
        <f t="shared" si="22"/>
        <v>#DIV/0!</v>
      </c>
      <c r="G751" s="82" t="e">
        <f t="shared" si="23"/>
        <v>#DIV/0!</v>
      </c>
    </row>
    <row r="752" spans="1:7">
      <c r="A752" s="60">
        <v>2110501</v>
      </c>
      <c r="B752" s="274" t="s">
        <v>616</v>
      </c>
      <c r="C752" s="64"/>
      <c r="D752" s="148"/>
      <c r="E752" s="148"/>
      <c r="F752" s="76" t="e">
        <f t="shared" si="22"/>
        <v>#DIV/0!</v>
      </c>
      <c r="G752" s="76" t="e">
        <f t="shared" si="23"/>
        <v>#DIV/0!</v>
      </c>
    </row>
    <row r="753" spans="1:7">
      <c r="A753" s="60">
        <v>2110502</v>
      </c>
      <c r="B753" s="274" t="s">
        <v>617</v>
      </c>
      <c r="C753" s="64"/>
      <c r="D753" s="148"/>
      <c r="E753" s="148"/>
      <c r="F753" s="76" t="e">
        <f t="shared" si="22"/>
        <v>#DIV/0!</v>
      </c>
      <c r="G753" s="76" t="e">
        <f t="shared" si="23"/>
        <v>#DIV/0!</v>
      </c>
    </row>
    <row r="754" spans="1:7">
      <c r="A754" s="60">
        <v>2110503</v>
      </c>
      <c r="B754" s="274" t="s">
        <v>618</v>
      </c>
      <c r="C754" s="64"/>
      <c r="D754" s="148"/>
      <c r="E754" s="148"/>
      <c r="F754" s="76" t="e">
        <f t="shared" si="22"/>
        <v>#DIV/0!</v>
      </c>
      <c r="G754" s="76" t="e">
        <f t="shared" si="23"/>
        <v>#DIV/0!</v>
      </c>
    </row>
    <row r="755" spans="1:7">
      <c r="A755" s="60">
        <v>2110506</v>
      </c>
      <c r="B755" s="274" t="s">
        <v>619</v>
      </c>
      <c r="C755" s="64"/>
      <c r="D755" s="148"/>
      <c r="E755" s="148"/>
      <c r="F755" s="76" t="e">
        <f t="shared" si="22"/>
        <v>#DIV/0!</v>
      </c>
      <c r="G755" s="76" t="e">
        <f t="shared" si="23"/>
        <v>#DIV/0!</v>
      </c>
    </row>
    <row r="756" spans="1:7">
      <c r="A756" s="60">
        <v>2110507</v>
      </c>
      <c r="B756" s="274" t="s">
        <v>620</v>
      </c>
      <c r="C756" s="64"/>
      <c r="D756" s="148"/>
      <c r="E756" s="148"/>
      <c r="F756" s="76" t="e">
        <f t="shared" si="22"/>
        <v>#DIV/0!</v>
      </c>
      <c r="G756" s="76" t="e">
        <f t="shared" si="23"/>
        <v>#DIV/0!</v>
      </c>
    </row>
    <row r="757" spans="1:7">
      <c r="A757" s="60">
        <v>2110599</v>
      </c>
      <c r="B757" s="274" t="s">
        <v>621</v>
      </c>
      <c r="C757" s="64"/>
      <c r="D757" s="148"/>
      <c r="E757" s="148"/>
      <c r="F757" s="76" t="e">
        <f t="shared" si="22"/>
        <v>#DIV/0!</v>
      </c>
      <c r="G757" s="76" t="e">
        <f t="shared" si="23"/>
        <v>#DIV/0!</v>
      </c>
    </row>
    <row r="758" spans="1:7">
      <c r="A758" s="186">
        <v>21106</v>
      </c>
      <c r="B758" s="273" t="s">
        <v>622</v>
      </c>
      <c r="C758" s="83">
        <f>SUM(C759:C763)</f>
        <v>0</v>
      </c>
      <c r="D758" s="174">
        <f>SUM(D759:D763)</f>
        <v>0</v>
      </c>
      <c r="E758" s="174">
        <f>SUM(E759:E763)</f>
        <v>0</v>
      </c>
      <c r="F758" s="82" t="e">
        <f t="shared" si="22"/>
        <v>#DIV/0!</v>
      </c>
      <c r="G758" s="82" t="e">
        <f t="shared" si="23"/>
        <v>#DIV/0!</v>
      </c>
    </row>
    <row r="759" spans="1:7">
      <c r="A759" s="60">
        <v>2110602</v>
      </c>
      <c r="B759" s="274" t="s">
        <v>623</v>
      </c>
      <c r="C759" s="64"/>
      <c r="D759" s="148"/>
      <c r="E759" s="148"/>
      <c r="F759" s="76" t="e">
        <f t="shared" si="22"/>
        <v>#DIV/0!</v>
      </c>
      <c r="G759" s="76" t="e">
        <f t="shared" si="23"/>
        <v>#DIV/0!</v>
      </c>
    </row>
    <row r="760" spans="1:7">
      <c r="A760" s="60">
        <v>2110603</v>
      </c>
      <c r="B760" s="274" t="s">
        <v>624</v>
      </c>
      <c r="C760" s="64"/>
      <c r="D760" s="148"/>
      <c r="E760" s="148"/>
      <c r="F760" s="76" t="e">
        <f t="shared" si="22"/>
        <v>#DIV/0!</v>
      </c>
      <c r="G760" s="76" t="e">
        <f t="shared" si="23"/>
        <v>#DIV/0!</v>
      </c>
    </row>
    <row r="761" spans="1:7">
      <c r="A761" s="60">
        <v>2110604</v>
      </c>
      <c r="B761" s="274" t="s">
        <v>625</v>
      </c>
      <c r="C761" s="64"/>
      <c r="D761" s="148"/>
      <c r="E761" s="148"/>
      <c r="F761" s="76" t="e">
        <f t="shared" si="22"/>
        <v>#DIV/0!</v>
      </c>
      <c r="G761" s="76" t="e">
        <f t="shared" si="23"/>
        <v>#DIV/0!</v>
      </c>
    </row>
    <row r="762" spans="1:7">
      <c r="A762" s="60">
        <v>2110605</v>
      </c>
      <c r="B762" s="274" t="s">
        <v>626</v>
      </c>
      <c r="C762" s="64"/>
      <c r="D762" s="148"/>
      <c r="E762" s="148"/>
      <c r="F762" s="76" t="e">
        <f t="shared" si="22"/>
        <v>#DIV/0!</v>
      </c>
      <c r="G762" s="76" t="e">
        <f t="shared" si="23"/>
        <v>#DIV/0!</v>
      </c>
    </row>
    <row r="763" spans="1:7">
      <c r="A763" s="60">
        <v>2110699</v>
      </c>
      <c r="B763" s="274" t="s">
        <v>627</v>
      </c>
      <c r="C763" s="64"/>
      <c r="D763" s="148"/>
      <c r="E763" s="148"/>
      <c r="F763" s="76" t="e">
        <f t="shared" si="22"/>
        <v>#DIV/0!</v>
      </c>
      <c r="G763" s="76" t="e">
        <f t="shared" si="23"/>
        <v>#DIV/0!</v>
      </c>
    </row>
    <row r="764" spans="1:7">
      <c r="A764" s="186">
        <v>21107</v>
      </c>
      <c r="B764" s="273" t="s">
        <v>628</v>
      </c>
      <c r="C764" s="83">
        <f>SUM(C765:C766)</f>
        <v>0</v>
      </c>
      <c r="D764" s="174">
        <f>SUM(D765:D766)</f>
        <v>0</v>
      </c>
      <c r="E764" s="174">
        <f>SUM(E765:E766)</f>
        <v>0</v>
      </c>
      <c r="F764" s="82" t="e">
        <f t="shared" si="22"/>
        <v>#DIV/0!</v>
      </c>
      <c r="G764" s="82" t="e">
        <f t="shared" si="23"/>
        <v>#DIV/0!</v>
      </c>
    </row>
    <row r="765" spans="1:7">
      <c r="A765" s="60">
        <v>2110704</v>
      </c>
      <c r="B765" s="274" t="s">
        <v>629</v>
      </c>
      <c r="C765" s="64"/>
      <c r="D765" s="148"/>
      <c r="E765" s="148"/>
      <c r="F765" s="76" t="e">
        <f t="shared" si="22"/>
        <v>#DIV/0!</v>
      </c>
      <c r="G765" s="76" t="e">
        <f t="shared" si="23"/>
        <v>#DIV/0!</v>
      </c>
    </row>
    <row r="766" spans="1:7">
      <c r="A766" s="60">
        <v>2110799</v>
      </c>
      <c r="B766" s="274" t="s">
        <v>630</v>
      </c>
      <c r="C766" s="64"/>
      <c r="D766" s="148"/>
      <c r="E766" s="148"/>
      <c r="F766" s="76" t="e">
        <f t="shared" si="22"/>
        <v>#DIV/0!</v>
      </c>
      <c r="G766" s="76" t="e">
        <f t="shared" si="23"/>
        <v>#DIV/0!</v>
      </c>
    </row>
    <row r="767" spans="1:7">
      <c r="A767" s="186">
        <v>21108</v>
      </c>
      <c r="B767" s="273" t="s">
        <v>631</v>
      </c>
      <c r="C767" s="83">
        <f>SUM(C768:C769)</f>
        <v>0</v>
      </c>
      <c r="D767" s="174">
        <f>SUM(D768:D769)</f>
        <v>0</v>
      </c>
      <c r="E767" s="174">
        <f>SUM(E768:E769)</f>
        <v>0</v>
      </c>
      <c r="F767" s="82" t="e">
        <f t="shared" si="22"/>
        <v>#DIV/0!</v>
      </c>
      <c r="G767" s="82" t="e">
        <f t="shared" si="23"/>
        <v>#DIV/0!</v>
      </c>
    </row>
    <row r="768" spans="1:7">
      <c r="A768" s="60">
        <v>2110804</v>
      </c>
      <c r="B768" s="274" t="s">
        <v>632</v>
      </c>
      <c r="C768" s="64"/>
      <c r="D768" s="148"/>
      <c r="E768" s="148"/>
      <c r="F768" s="76" t="e">
        <f t="shared" si="22"/>
        <v>#DIV/0!</v>
      </c>
      <c r="G768" s="76" t="e">
        <f t="shared" si="23"/>
        <v>#DIV/0!</v>
      </c>
    </row>
    <row r="769" spans="1:7">
      <c r="A769" s="60">
        <v>2110899</v>
      </c>
      <c r="B769" s="274" t="s">
        <v>633</v>
      </c>
      <c r="C769" s="64"/>
      <c r="D769" s="148"/>
      <c r="E769" s="148"/>
      <c r="F769" s="76" t="e">
        <f t="shared" si="22"/>
        <v>#DIV/0!</v>
      </c>
      <c r="G769" s="76" t="e">
        <f t="shared" si="23"/>
        <v>#DIV/0!</v>
      </c>
    </row>
    <row r="770" spans="1:7">
      <c r="A770" s="186">
        <v>21109</v>
      </c>
      <c r="B770" s="273" t="s">
        <v>634</v>
      </c>
      <c r="C770" s="83"/>
      <c r="D770" s="174"/>
      <c r="E770" s="174"/>
      <c r="F770" s="82" t="e">
        <f t="shared" si="22"/>
        <v>#DIV/0!</v>
      </c>
      <c r="G770" s="82" t="e">
        <f t="shared" si="23"/>
        <v>#DIV/0!</v>
      </c>
    </row>
    <row r="771" spans="1:7">
      <c r="A771" s="186">
        <v>21110</v>
      </c>
      <c r="B771" s="273" t="s">
        <v>635</v>
      </c>
      <c r="C771" s="83"/>
      <c r="D771" s="174"/>
      <c r="E771" s="174"/>
      <c r="F771" s="82" t="e">
        <f t="shared" si="22"/>
        <v>#DIV/0!</v>
      </c>
      <c r="G771" s="82" t="e">
        <f t="shared" si="23"/>
        <v>#DIV/0!</v>
      </c>
    </row>
    <row r="772" spans="1:7">
      <c r="A772" s="186">
        <v>21111</v>
      </c>
      <c r="B772" s="273" t="s">
        <v>636</v>
      </c>
      <c r="C772" s="83">
        <f>SUM(C773:C777)</f>
        <v>0</v>
      </c>
      <c r="D772" s="174">
        <f>SUM(D773:D777)</f>
        <v>0</v>
      </c>
      <c r="E772" s="174">
        <f>SUM(E773:E777)</f>
        <v>0</v>
      </c>
      <c r="F772" s="82" t="e">
        <f t="shared" si="22"/>
        <v>#DIV/0!</v>
      </c>
      <c r="G772" s="82" t="e">
        <f t="shared" si="23"/>
        <v>#DIV/0!</v>
      </c>
    </row>
    <row r="773" spans="1:7">
      <c r="A773" s="60">
        <v>2111101</v>
      </c>
      <c r="B773" s="274" t="s">
        <v>637</v>
      </c>
      <c r="C773" s="64"/>
      <c r="D773" s="148"/>
      <c r="E773" s="148"/>
      <c r="F773" s="76" t="e">
        <f t="shared" si="22"/>
        <v>#DIV/0!</v>
      </c>
      <c r="G773" s="76" t="e">
        <f t="shared" si="23"/>
        <v>#DIV/0!</v>
      </c>
    </row>
    <row r="774" spans="1:7">
      <c r="A774" s="60">
        <v>2111102</v>
      </c>
      <c r="B774" s="274" t="s">
        <v>638</v>
      </c>
      <c r="C774" s="64"/>
      <c r="D774" s="148"/>
      <c r="E774" s="148"/>
      <c r="F774" s="76" t="e">
        <f t="shared" si="22"/>
        <v>#DIV/0!</v>
      </c>
      <c r="G774" s="76" t="e">
        <f t="shared" si="23"/>
        <v>#DIV/0!</v>
      </c>
    </row>
    <row r="775" spans="1:7">
      <c r="A775" s="60">
        <v>2111103</v>
      </c>
      <c r="B775" s="274" t="s">
        <v>639</v>
      </c>
      <c r="C775" s="64"/>
      <c r="D775" s="148"/>
      <c r="E775" s="148"/>
      <c r="F775" s="76" t="e">
        <f t="shared" ref="F775:F838" si="24">(E775/C775)</f>
        <v>#DIV/0!</v>
      </c>
      <c r="G775" s="76" t="e">
        <f t="shared" ref="G775:G838" si="25">E775/D775</f>
        <v>#DIV/0!</v>
      </c>
    </row>
    <row r="776" spans="1:7">
      <c r="A776" s="60">
        <v>2111104</v>
      </c>
      <c r="B776" s="274" t="s">
        <v>640</v>
      </c>
      <c r="C776" s="64"/>
      <c r="D776" s="148"/>
      <c r="E776" s="148"/>
      <c r="F776" s="76" t="e">
        <f t="shared" si="24"/>
        <v>#DIV/0!</v>
      </c>
      <c r="G776" s="76" t="e">
        <f t="shared" si="25"/>
        <v>#DIV/0!</v>
      </c>
    </row>
    <row r="777" spans="1:7">
      <c r="A777" s="60">
        <v>2111199</v>
      </c>
      <c r="B777" s="274" t="s">
        <v>641</v>
      </c>
      <c r="C777" s="64"/>
      <c r="D777" s="148"/>
      <c r="E777" s="148"/>
      <c r="F777" s="76" t="e">
        <f t="shared" si="24"/>
        <v>#DIV/0!</v>
      </c>
      <c r="G777" s="76" t="e">
        <f t="shared" si="25"/>
        <v>#DIV/0!</v>
      </c>
    </row>
    <row r="778" spans="1:7">
      <c r="A778" s="186">
        <v>21112</v>
      </c>
      <c r="B778" s="273" t="s">
        <v>642</v>
      </c>
      <c r="C778" s="83"/>
      <c r="D778" s="174"/>
      <c r="E778" s="174"/>
      <c r="F778" s="82" t="e">
        <f t="shared" si="24"/>
        <v>#DIV/0!</v>
      </c>
      <c r="G778" s="82" t="e">
        <f t="shared" si="25"/>
        <v>#DIV/0!</v>
      </c>
    </row>
    <row r="779" spans="1:7">
      <c r="A779" s="186">
        <v>21113</v>
      </c>
      <c r="B779" s="273" t="s">
        <v>643</v>
      </c>
      <c r="C779" s="83"/>
      <c r="D779" s="174"/>
      <c r="E779" s="174"/>
      <c r="F779" s="82" t="e">
        <f t="shared" si="24"/>
        <v>#DIV/0!</v>
      </c>
      <c r="G779" s="82" t="e">
        <f t="shared" si="25"/>
        <v>#DIV/0!</v>
      </c>
    </row>
    <row r="780" spans="1:7">
      <c r="A780" s="186">
        <v>21114</v>
      </c>
      <c r="B780" s="273" t="s">
        <v>644</v>
      </c>
      <c r="C780" s="83">
        <f>SUM(C781:C790)</f>
        <v>0</v>
      </c>
      <c r="D780" s="174">
        <f>SUM(D781:D790)</f>
        <v>0</v>
      </c>
      <c r="E780" s="174">
        <f>SUM(E781:E790)</f>
        <v>0</v>
      </c>
      <c r="F780" s="82" t="e">
        <f t="shared" si="24"/>
        <v>#DIV/0!</v>
      </c>
      <c r="G780" s="82" t="e">
        <f t="shared" si="25"/>
        <v>#DIV/0!</v>
      </c>
    </row>
    <row r="781" spans="1:7">
      <c r="A781" s="60">
        <v>2111401</v>
      </c>
      <c r="B781" s="274" t="s">
        <v>66</v>
      </c>
      <c r="C781" s="64"/>
      <c r="D781" s="148"/>
      <c r="E781" s="148"/>
      <c r="F781" s="76" t="e">
        <f t="shared" si="24"/>
        <v>#DIV/0!</v>
      </c>
      <c r="G781" s="76" t="e">
        <f t="shared" si="25"/>
        <v>#DIV/0!</v>
      </c>
    </row>
    <row r="782" spans="1:7">
      <c r="A782" s="60">
        <v>2111402</v>
      </c>
      <c r="B782" s="274" t="s">
        <v>67</v>
      </c>
      <c r="C782" s="64"/>
      <c r="D782" s="148"/>
      <c r="E782" s="148"/>
      <c r="F782" s="76" t="e">
        <f t="shared" si="24"/>
        <v>#DIV/0!</v>
      </c>
      <c r="G782" s="76" t="e">
        <f t="shared" si="25"/>
        <v>#DIV/0!</v>
      </c>
    </row>
    <row r="783" spans="1:7">
      <c r="A783" s="60">
        <v>2111403</v>
      </c>
      <c r="B783" s="274" t="s">
        <v>68</v>
      </c>
      <c r="C783" s="64"/>
      <c r="D783" s="148"/>
      <c r="E783" s="148"/>
      <c r="F783" s="76" t="e">
        <f t="shared" si="24"/>
        <v>#DIV/0!</v>
      </c>
      <c r="G783" s="76" t="e">
        <f t="shared" si="25"/>
        <v>#DIV/0!</v>
      </c>
    </row>
    <row r="784" spans="1:7">
      <c r="A784" s="60">
        <v>2111406</v>
      </c>
      <c r="B784" s="274" t="s">
        <v>645</v>
      </c>
      <c r="C784" s="64"/>
      <c r="D784" s="148"/>
      <c r="E784" s="148"/>
      <c r="F784" s="76" t="e">
        <f t="shared" si="24"/>
        <v>#DIV/0!</v>
      </c>
      <c r="G784" s="76" t="e">
        <f t="shared" si="25"/>
        <v>#DIV/0!</v>
      </c>
    </row>
    <row r="785" spans="1:7">
      <c r="A785" s="60">
        <v>2111407</v>
      </c>
      <c r="B785" s="274" t="s">
        <v>646</v>
      </c>
      <c r="C785" s="64"/>
      <c r="D785" s="148"/>
      <c r="E785" s="148"/>
      <c r="F785" s="76" t="e">
        <f t="shared" si="24"/>
        <v>#DIV/0!</v>
      </c>
      <c r="G785" s="76" t="e">
        <f t="shared" si="25"/>
        <v>#DIV/0!</v>
      </c>
    </row>
    <row r="786" spans="1:7">
      <c r="A786" s="60">
        <v>2111408</v>
      </c>
      <c r="B786" s="274" t="s">
        <v>647</v>
      </c>
      <c r="C786" s="64"/>
      <c r="D786" s="148"/>
      <c r="E786" s="148"/>
      <c r="F786" s="76" t="e">
        <f t="shared" si="24"/>
        <v>#DIV/0!</v>
      </c>
      <c r="G786" s="76" t="e">
        <f t="shared" si="25"/>
        <v>#DIV/0!</v>
      </c>
    </row>
    <row r="787" spans="1:7">
      <c r="A787" s="60">
        <v>2111411</v>
      </c>
      <c r="B787" s="274" t="s">
        <v>107</v>
      </c>
      <c r="C787" s="64"/>
      <c r="D787" s="148"/>
      <c r="E787" s="148"/>
      <c r="F787" s="76" t="e">
        <f t="shared" si="24"/>
        <v>#DIV/0!</v>
      </c>
      <c r="G787" s="76" t="e">
        <f t="shared" si="25"/>
        <v>#DIV/0!</v>
      </c>
    </row>
    <row r="788" spans="1:7">
      <c r="A788" s="60">
        <v>2111413</v>
      </c>
      <c r="B788" s="274" t="s">
        <v>648</v>
      </c>
      <c r="C788" s="64"/>
      <c r="D788" s="148"/>
      <c r="E788" s="148"/>
      <c r="F788" s="76" t="e">
        <f t="shared" si="24"/>
        <v>#DIV/0!</v>
      </c>
      <c r="G788" s="76" t="e">
        <f t="shared" si="25"/>
        <v>#DIV/0!</v>
      </c>
    </row>
    <row r="789" spans="1:7">
      <c r="A789" s="60">
        <v>2111450</v>
      </c>
      <c r="B789" s="274" t="s">
        <v>75</v>
      </c>
      <c r="C789" s="64"/>
      <c r="D789" s="148"/>
      <c r="E789" s="148"/>
      <c r="F789" s="76" t="e">
        <f t="shared" si="24"/>
        <v>#DIV/0!</v>
      </c>
      <c r="G789" s="76" t="e">
        <f t="shared" si="25"/>
        <v>#DIV/0!</v>
      </c>
    </row>
    <row r="790" spans="1:7">
      <c r="A790" s="60">
        <v>2111499</v>
      </c>
      <c r="B790" s="274" t="s">
        <v>649</v>
      </c>
      <c r="C790" s="64"/>
      <c r="D790" s="148"/>
      <c r="E790" s="148"/>
      <c r="F790" s="76" t="e">
        <f t="shared" si="24"/>
        <v>#DIV/0!</v>
      </c>
      <c r="G790" s="76" t="e">
        <f t="shared" si="25"/>
        <v>#DIV/0!</v>
      </c>
    </row>
    <row r="791" spans="1:7">
      <c r="A791" s="186">
        <v>21199</v>
      </c>
      <c r="B791" s="273" t="s">
        <v>650</v>
      </c>
      <c r="C791" s="83">
        <f>C792</f>
        <v>0</v>
      </c>
      <c r="D791" s="174">
        <f>D792</f>
        <v>0</v>
      </c>
      <c r="E791" s="174">
        <f>E792</f>
        <v>0</v>
      </c>
      <c r="F791" s="82" t="e">
        <f t="shared" si="24"/>
        <v>#DIV/0!</v>
      </c>
      <c r="G791" s="82" t="e">
        <f t="shared" si="25"/>
        <v>#DIV/0!</v>
      </c>
    </row>
    <row r="792" spans="1:7">
      <c r="A792" s="60">
        <v>2119999</v>
      </c>
      <c r="B792" s="274" t="s">
        <v>651</v>
      </c>
      <c r="C792" s="64"/>
      <c r="D792" s="148"/>
      <c r="E792" s="148"/>
      <c r="F792" s="76" t="e">
        <f t="shared" si="24"/>
        <v>#DIV/0!</v>
      </c>
      <c r="G792" s="76" t="e">
        <f t="shared" si="25"/>
        <v>#DIV/0!</v>
      </c>
    </row>
    <row r="793" spans="1:7">
      <c r="A793" s="246">
        <v>212</v>
      </c>
      <c r="B793" s="275" t="s">
        <v>652</v>
      </c>
      <c r="C793" s="63">
        <f>SUM(C794,C805,C806,C809,C811,C813)</f>
        <v>10275</v>
      </c>
      <c r="D793" s="248">
        <f>SUM(D794,D805,D806,D809,D811,D813)</f>
        <v>6699</v>
      </c>
      <c r="E793" s="248">
        <f>SUM(E794,E805,E806,E809,E811,E813)</f>
        <v>8423.872</v>
      </c>
      <c r="F793" s="249">
        <f t="shared" si="24"/>
        <v>0.819841557177616</v>
      </c>
      <c r="G793" s="249">
        <f t="shared" si="25"/>
        <v>1.25748201224063</v>
      </c>
    </row>
    <row r="794" spans="1:7">
      <c r="A794" s="186">
        <v>21201</v>
      </c>
      <c r="B794" s="273" t="s">
        <v>653</v>
      </c>
      <c r="C794" s="83">
        <f>SUM(C795:C804)</f>
        <v>200</v>
      </c>
      <c r="D794" s="174">
        <f>SUM(D795:D804)</f>
        <v>196</v>
      </c>
      <c r="E794" s="174">
        <f>SUM(E795:E804)</f>
        <v>720.872</v>
      </c>
      <c r="F794" s="82">
        <f t="shared" si="24"/>
        <v>3.60436</v>
      </c>
      <c r="G794" s="82">
        <f t="shared" si="25"/>
        <v>3.67791836734694</v>
      </c>
    </row>
    <row r="795" spans="1:7">
      <c r="A795" s="60">
        <v>2120101</v>
      </c>
      <c r="B795" s="274" t="s">
        <v>66</v>
      </c>
      <c r="C795" s="64"/>
      <c r="D795" s="148"/>
      <c r="E795" s="148"/>
      <c r="F795" s="76" t="e">
        <f t="shared" si="24"/>
        <v>#DIV/0!</v>
      </c>
      <c r="G795" s="76" t="e">
        <f t="shared" si="25"/>
        <v>#DIV/0!</v>
      </c>
    </row>
    <row r="796" spans="1:7">
      <c r="A796" s="60">
        <v>2120102</v>
      </c>
      <c r="B796" s="274" t="s">
        <v>67</v>
      </c>
      <c r="C796" s="64"/>
      <c r="D796" s="148"/>
      <c r="E796" s="148"/>
      <c r="F796" s="76" t="e">
        <f t="shared" si="24"/>
        <v>#DIV/0!</v>
      </c>
      <c r="G796" s="76" t="e">
        <f t="shared" si="25"/>
        <v>#DIV/0!</v>
      </c>
    </row>
    <row r="797" spans="1:7">
      <c r="A797" s="60">
        <v>2120103</v>
      </c>
      <c r="B797" s="274" t="s">
        <v>68</v>
      </c>
      <c r="C797" s="64"/>
      <c r="D797" s="148"/>
      <c r="E797" s="148"/>
      <c r="F797" s="76" t="e">
        <f t="shared" si="24"/>
        <v>#DIV/0!</v>
      </c>
      <c r="G797" s="76" t="e">
        <f t="shared" si="25"/>
        <v>#DIV/0!</v>
      </c>
    </row>
    <row r="798" spans="1:7">
      <c r="A798" s="60">
        <v>2120104</v>
      </c>
      <c r="B798" s="274" t="s">
        <v>654</v>
      </c>
      <c r="C798" s="268">
        <v>200</v>
      </c>
      <c r="D798" s="256">
        <v>196</v>
      </c>
      <c r="E798" s="256">
        <v>190.872</v>
      </c>
      <c r="F798" s="76">
        <f t="shared" si="24"/>
        <v>0.95436</v>
      </c>
      <c r="G798" s="76">
        <f t="shared" si="25"/>
        <v>0.973836734693878</v>
      </c>
    </row>
    <row r="799" ht="14.25" spans="1:7">
      <c r="A799" s="60">
        <v>2120105</v>
      </c>
      <c r="B799" s="274" t="s">
        <v>655</v>
      </c>
      <c r="C799" s="252"/>
      <c r="D799" s="148"/>
      <c r="E799" s="253"/>
      <c r="F799" s="76" t="e">
        <f t="shared" si="24"/>
        <v>#DIV/0!</v>
      </c>
      <c r="G799" s="76" t="e">
        <f t="shared" si="25"/>
        <v>#DIV/0!</v>
      </c>
    </row>
    <row r="800" spans="1:7">
      <c r="A800" s="60">
        <v>2120106</v>
      </c>
      <c r="B800" s="274" t="s">
        <v>656</v>
      </c>
      <c r="C800" s="64"/>
      <c r="D800" s="148"/>
      <c r="E800" s="148">
        <v>530</v>
      </c>
      <c r="F800" s="76" t="e">
        <f t="shared" si="24"/>
        <v>#DIV/0!</v>
      </c>
      <c r="G800" s="76" t="e">
        <f t="shared" si="25"/>
        <v>#DIV/0!</v>
      </c>
    </row>
    <row r="801" spans="1:7">
      <c r="A801" s="60">
        <v>2120107</v>
      </c>
      <c r="B801" s="274" t="s">
        <v>657</v>
      </c>
      <c r="C801" s="64"/>
      <c r="D801" s="148"/>
      <c r="E801" s="148"/>
      <c r="F801" s="76" t="e">
        <f t="shared" si="24"/>
        <v>#DIV/0!</v>
      </c>
      <c r="G801" s="76" t="e">
        <f t="shared" si="25"/>
        <v>#DIV/0!</v>
      </c>
    </row>
    <row r="802" spans="1:7">
      <c r="A802" s="60">
        <v>2120109</v>
      </c>
      <c r="B802" s="274" t="s">
        <v>658</v>
      </c>
      <c r="C802" s="64"/>
      <c r="D802" s="148"/>
      <c r="E802" s="148"/>
      <c r="F802" s="76" t="e">
        <f t="shared" si="24"/>
        <v>#DIV/0!</v>
      </c>
      <c r="G802" s="76" t="e">
        <f t="shared" si="25"/>
        <v>#DIV/0!</v>
      </c>
    </row>
    <row r="803" spans="1:7">
      <c r="A803" s="60">
        <v>2120110</v>
      </c>
      <c r="B803" s="274" t="s">
        <v>659</v>
      </c>
      <c r="C803" s="64"/>
      <c r="D803" s="148"/>
      <c r="E803" s="148"/>
      <c r="F803" s="76" t="e">
        <f t="shared" si="24"/>
        <v>#DIV/0!</v>
      </c>
      <c r="G803" s="76" t="e">
        <f t="shared" si="25"/>
        <v>#DIV/0!</v>
      </c>
    </row>
    <row r="804" spans="1:7">
      <c r="A804" s="60">
        <v>2120199</v>
      </c>
      <c r="B804" s="274" t="s">
        <v>660</v>
      </c>
      <c r="C804" s="64"/>
      <c r="D804" s="148"/>
      <c r="E804" s="148"/>
      <c r="F804" s="76" t="e">
        <f t="shared" si="24"/>
        <v>#DIV/0!</v>
      </c>
      <c r="G804" s="76" t="e">
        <f t="shared" si="25"/>
        <v>#DIV/0!</v>
      </c>
    </row>
    <row r="805" spans="1:7">
      <c r="A805" s="186">
        <v>21202</v>
      </c>
      <c r="B805" s="273" t="s">
        <v>661</v>
      </c>
      <c r="C805" s="83">
        <v>5</v>
      </c>
      <c r="D805" s="174"/>
      <c r="E805" s="174"/>
      <c r="F805" s="82">
        <f t="shared" si="24"/>
        <v>0</v>
      </c>
      <c r="G805" s="82" t="e">
        <f t="shared" si="25"/>
        <v>#DIV/0!</v>
      </c>
    </row>
    <row r="806" spans="1:7">
      <c r="A806" s="186">
        <v>21203</v>
      </c>
      <c r="B806" s="273" t="s">
        <v>662</v>
      </c>
      <c r="C806" s="83">
        <f>SUM(C807:C808)</f>
        <v>8005</v>
      </c>
      <c r="D806" s="174">
        <f>SUM(D807:D808)</f>
        <v>4851</v>
      </c>
      <c r="E806" s="174">
        <f>SUM(E807:E808)</f>
        <v>5153.7</v>
      </c>
      <c r="F806" s="82">
        <f t="shared" si="24"/>
        <v>0.643810118675828</v>
      </c>
      <c r="G806" s="82">
        <f t="shared" si="25"/>
        <v>1.06239950525665</v>
      </c>
    </row>
    <row r="807" spans="1:7">
      <c r="A807" s="60">
        <v>2120303</v>
      </c>
      <c r="B807" s="274" t="s">
        <v>663</v>
      </c>
      <c r="C807" s="64"/>
      <c r="D807" s="148"/>
      <c r="E807" s="148"/>
      <c r="F807" s="76" t="e">
        <f t="shared" si="24"/>
        <v>#DIV/0!</v>
      </c>
      <c r="G807" s="76" t="e">
        <f t="shared" si="25"/>
        <v>#DIV/0!</v>
      </c>
    </row>
    <row r="808" s="238" customFormat="1" spans="1:7">
      <c r="A808" s="81">
        <v>2120399</v>
      </c>
      <c r="B808" s="278" t="s">
        <v>664</v>
      </c>
      <c r="C808" s="268">
        <v>8005</v>
      </c>
      <c r="D808" s="256">
        <v>4851</v>
      </c>
      <c r="E808" s="256">
        <v>5153.7</v>
      </c>
      <c r="F808" s="269">
        <f t="shared" si="24"/>
        <v>0.643810118675828</v>
      </c>
      <c r="G808" s="269">
        <f t="shared" si="25"/>
        <v>1.06239950525665</v>
      </c>
    </row>
    <row r="809" spans="1:7">
      <c r="A809" s="186">
        <v>21205</v>
      </c>
      <c r="B809" s="273" t="s">
        <v>665</v>
      </c>
      <c r="C809" s="83">
        <f t="shared" ref="C809:C813" si="26">C810</f>
        <v>2065</v>
      </c>
      <c r="D809" s="174">
        <f t="shared" ref="D809:D813" si="27">D810</f>
        <v>1652</v>
      </c>
      <c r="E809" s="174">
        <f t="shared" ref="E809:E813" si="28">E810</f>
        <v>2549.3</v>
      </c>
      <c r="F809" s="82">
        <f t="shared" si="24"/>
        <v>1.23452784503632</v>
      </c>
      <c r="G809" s="82">
        <f t="shared" si="25"/>
        <v>1.5431598062954</v>
      </c>
    </row>
    <row r="810" spans="1:7">
      <c r="A810" s="60">
        <v>2120501</v>
      </c>
      <c r="B810" s="274" t="s">
        <v>666</v>
      </c>
      <c r="C810" s="64">
        <v>2065</v>
      </c>
      <c r="D810" s="148">
        <v>1652</v>
      </c>
      <c r="E810" s="148">
        <v>2549.3</v>
      </c>
      <c r="F810" s="76">
        <f t="shared" si="24"/>
        <v>1.23452784503632</v>
      </c>
      <c r="G810" s="76">
        <f t="shared" si="25"/>
        <v>1.5431598062954</v>
      </c>
    </row>
    <row r="811" spans="1:7">
      <c r="A811" s="186">
        <v>21206</v>
      </c>
      <c r="B811" s="273" t="s">
        <v>667</v>
      </c>
      <c r="C811" s="83">
        <f t="shared" si="26"/>
        <v>0</v>
      </c>
      <c r="D811" s="174">
        <f t="shared" si="27"/>
        <v>0</v>
      </c>
      <c r="E811" s="174">
        <f t="shared" si="28"/>
        <v>0</v>
      </c>
      <c r="F811" s="82" t="e">
        <f t="shared" si="24"/>
        <v>#DIV/0!</v>
      </c>
      <c r="G811" s="82" t="e">
        <f t="shared" si="25"/>
        <v>#DIV/0!</v>
      </c>
    </row>
    <row r="812" spans="1:7">
      <c r="A812" s="60">
        <v>2120601</v>
      </c>
      <c r="B812" s="274" t="s">
        <v>668</v>
      </c>
      <c r="C812" s="64">
        <v>0</v>
      </c>
      <c r="D812" s="148"/>
      <c r="E812" s="148">
        <v>0</v>
      </c>
      <c r="F812" s="76" t="e">
        <f t="shared" si="24"/>
        <v>#DIV/0!</v>
      </c>
      <c r="G812" s="76" t="e">
        <f t="shared" si="25"/>
        <v>#DIV/0!</v>
      </c>
    </row>
    <row r="813" spans="1:7">
      <c r="A813" s="186">
        <v>21299</v>
      </c>
      <c r="B813" s="273" t="s">
        <v>669</v>
      </c>
      <c r="C813" s="83">
        <f t="shared" si="26"/>
        <v>0</v>
      </c>
      <c r="D813" s="174">
        <f t="shared" si="27"/>
        <v>0</v>
      </c>
      <c r="E813" s="174">
        <f t="shared" si="28"/>
        <v>0</v>
      </c>
      <c r="F813" s="82" t="e">
        <f t="shared" si="24"/>
        <v>#DIV/0!</v>
      </c>
      <c r="G813" s="82" t="e">
        <f t="shared" si="25"/>
        <v>#DIV/0!</v>
      </c>
    </row>
    <row r="814" spans="1:7">
      <c r="A814" s="60">
        <v>2129999</v>
      </c>
      <c r="B814" s="274" t="s">
        <v>670</v>
      </c>
      <c r="C814" s="64"/>
      <c r="D814" s="148"/>
      <c r="E814" s="148"/>
      <c r="F814" s="76" t="e">
        <f t="shared" si="24"/>
        <v>#DIV/0!</v>
      </c>
      <c r="G814" s="76" t="e">
        <f t="shared" si="25"/>
        <v>#DIV/0!</v>
      </c>
    </row>
    <row r="815" spans="1:7">
      <c r="A815" s="246">
        <v>213</v>
      </c>
      <c r="B815" s="275" t="s">
        <v>671</v>
      </c>
      <c r="C815" s="63">
        <f>SUM(C816,C842,C864,C892,C903,C910,C916,C919)</f>
        <v>1503</v>
      </c>
      <c r="D815" s="248">
        <f>SUM(D816,D842,D864,D892,D903,D910,D916,D919)</f>
        <v>1630</v>
      </c>
      <c r="E815" s="248">
        <f>SUM(E816,E842,E864,E892,E903,E910,E916,E919)</f>
        <v>1542.3</v>
      </c>
      <c r="F815" s="249">
        <f t="shared" si="24"/>
        <v>1.02614770459082</v>
      </c>
      <c r="G815" s="249">
        <f t="shared" si="25"/>
        <v>0.946196319018405</v>
      </c>
    </row>
    <row r="816" spans="1:7">
      <c r="A816" s="186">
        <v>21301</v>
      </c>
      <c r="B816" s="273" t="s">
        <v>672</v>
      </c>
      <c r="C816" s="83">
        <f>SUM(C817:C841)</f>
        <v>588</v>
      </c>
      <c r="D816" s="174">
        <f>SUM(D817:D841)</f>
        <v>1133</v>
      </c>
      <c r="E816" s="174">
        <f>SUM(E817:E841)</f>
        <v>732</v>
      </c>
      <c r="F816" s="82">
        <f t="shared" si="24"/>
        <v>1.24489795918367</v>
      </c>
      <c r="G816" s="82">
        <f t="shared" si="25"/>
        <v>0.646072374227714</v>
      </c>
    </row>
    <row r="817" spans="1:7">
      <c r="A817" s="60">
        <v>2130101</v>
      </c>
      <c r="B817" s="274" t="s">
        <v>66</v>
      </c>
      <c r="C817" s="64"/>
      <c r="D817" s="148"/>
      <c r="E817" s="148"/>
      <c r="F817" s="76" t="e">
        <f t="shared" si="24"/>
        <v>#DIV/0!</v>
      </c>
      <c r="G817" s="76" t="e">
        <f t="shared" si="25"/>
        <v>#DIV/0!</v>
      </c>
    </row>
    <row r="818" ht="14.25" spans="1:7">
      <c r="A818" s="60">
        <v>2130102</v>
      </c>
      <c r="B818" s="274" t="s">
        <v>67</v>
      </c>
      <c r="C818" s="252">
        <v>220</v>
      </c>
      <c r="D818" s="148">
        <v>215</v>
      </c>
      <c r="E818" s="253">
        <v>420</v>
      </c>
      <c r="F818" s="76">
        <f t="shared" si="24"/>
        <v>1.90909090909091</v>
      </c>
      <c r="G818" s="76">
        <f t="shared" si="25"/>
        <v>1.95348837209302</v>
      </c>
    </row>
    <row r="819" spans="1:7">
      <c r="A819" s="60">
        <v>2130103</v>
      </c>
      <c r="B819" s="274" t="s">
        <v>68</v>
      </c>
      <c r="C819" s="64"/>
      <c r="D819" s="148"/>
      <c r="E819" s="148"/>
      <c r="F819" s="76" t="e">
        <f t="shared" si="24"/>
        <v>#DIV/0!</v>
      </c>
      <c r="G819" s="76" t="e">
        <f t="shared" si="25"/>
        <v>#DIV/0!</v>
      </c>
    </row>
    <row r="820" spans="1:7">
      <c r="A820" s="60">
        <v>2130104</v>
      </c>
      <c r="B820" s="274" t="s">
        <v>75</v>
      </c>
      <c r="C820" s="64"/>
      <c r="D820" s="148"/>
      <c r="E820" s="148"/>
      <c r="F820" s="76" t="e">
        <f t="shared" si="24"/>
        <v>#DIV/0!</v>
      </c>
      <c r="G820" s="76" t="e">
        <f t="shared" si="25"/>
        <v>#DIV/0!</v>
      </c>
    </row>
    <row r="821" spans="1:7">
      <c r="A821" s="60">
        <v>2130105</v>
      </c>
      <c r="B821" s="274" t="s">
        <v>673</v>
      </c>
      <c r="C821" s="64"/>
      <c r="D821" s="148">
        <v>328</v>
      </c>
      <c r="E821" s="148"/>
      <c r="F821" s="76" t="e">
        <f t="shared" si="24"/>
        <v>#DIV/0!</v>
      </c>
      <c r="G821" s="76">
        <f t="shared" si="25"/>
        <v>0</v>
      </c>
    </row>
    <row r="822" spans="1:7">
      <c r="A822" s="60">
        <v>2130106</v>
      </c>
      <c r="B822" s="274" t="s">
        <v>674</v>
      </c>
      <c r="C822" s="64"/>
      <c r="D822" s="148">
        <v>4</v>
      </c>
      <c r="E822" s="148"/>
      <c r="F822" s="76" t="e">
        <f t="shared" si="24"/>
        <v>#DIV/0!</v>
      </c>
      <c r="G822" s="76">
        <f t="shared" si="25"/>
        <v>0</v>
      </c>
    </row>
    <row r="823" spans="1:7">
      <c r="A823" s="60">
        <v>2130108</v>
      </c>
      <c r="B823" s="274" t="s">
        <v>675</v>
      </c>
      <c r="C823" s="64"/>
      <c r="D823" s="148">
        <v>19</v>
      </c>
      <c r="E823" s="148"/>
      <c r="F823" s="76" t="e">
        <f t="shared" si="24"/>
        <v>#DIV/0!</v>
      </c>
      <c r="G823" s="76">
        <f t="shared" si="25"/>
        <v>0</v>
      </c>
    </row>
    <row r="824" spans="1:7">
      <c r="A824" s="60">
        <v>2130109</v>
      </c>
      <c r="B824" s="274" t="s">
        <v>676</v>
      </c>
      <c r="C824" s="64"/>
      <c r="D824" s="148"/>
      <c r="E824" s="148">
        <v>39.5</v>
      </c>
      <c r="F824" s="76" t="e">
        <f t="shared" si="24"/>
        <v>#DIV/0!</v>
      </c>
      <c r="G824" s="76" t="e">
        <f t="shared" si="25"/>
        <v>#DIV/0!</v>
      </c>
    </row>
    <row r="825" spans="1:7">
      <c r="A825" s="60">
        <v>2130110</v>
      </c>
      <c r="B825" s="274" t="s">
        <v>677</v>
      </c>
      <c r="C825" s="64"/>
      <c r="D825" s="148"/>
      <c r="E825" s="148"/>
      <c r="F825" s="76" t="e">
        <f t="shared" si="24"/>
        <v>#DIV/0!</v>
      </c>
      <c r="G825" s="76" t="e">
        <f t="shared" si="25"/>
        <v>#DIV/0!</v>
      </c>
    </row>
    <row r="826" spans="1:7">
      <c r="A826" s="60">
        <v>2130111</v>
      </c>
      <c r="B826" s="274" t="s">
        <v>678</v>
      </c>
      <c r="C826" s="64"/>
      <c r="D826" s="148"/>
      <c r="E826" s="148"/>
      <c r="F826" s="76" t="e">
        <f t="shared" si="24"/>
        <v>#DIV/0!</v>
      </c>
      <c r="G826" s="76" t="e">
        <f t="shared" si="25"/>
        <v>#DIV/0!</v>
      </c>
    </row>
    <row r="827" spans="1:7">
      <c r="A827" s="60">
        <v>2130112</v>
      </c>
      <c r="B827" s="274" t="s">
        <v>679</v>
      </c>
      <c r="C827" s="64"/>
      <c r="D827" s="148"/>
      <c r="E827" s="148"/>
      <c r="F827" s="76" t="e">
        <f t="shared" si="24"/>
        <v>#DIV/0!</v>
      </c>
      <c r="G827" s="76" t="e">
        <f t="shared" si="25"/>
        <v>#DIV/0!</v>
      </c>
    </row>
    <row r="828" spans="1:7">
      <c r="A828" s="60">
        <v>2130114</v>
      </c>
      <c r="B828" s="274" t="s">
        <v>680</v>
      </c>
      <c r="C828" s="64"/>
      <c r="D828" s="148"/>
      <c r="E828" s="148"/>
      <c r="F828" s="76" t="e">
        <f t="shared" si="24"/>
        <v>#DIV/0!</v>
      </c>
      <c r="G828" s="76" t="e">
        <f t="shared" si="25"/>
        <v>#DIV/0!</v>
      </c>
    </row>
    <row r="829" spans="1:7">
      <c r="A829" s="60">
        <v>2130119</v>
      </c>
      <c r="B829" s="274" t="s">
        <v>681</v>
      </c>
      <c r="C829" s="268"/>
      <c r="D829" s="256">
        <v>58</v>
      </c>
      <c r="E829" s="256">
        <v>2.5</v>
      </c>
      <c r="F829" s="76" t="e">
        <f t="shared" si="24"/>
        <v>#DIV/0!</v>
      </c>
      <c r="G829" s="76">
        <f t="shared" si="25"/>
        <v>0.0431034482758621</v>
      </c>
    </row>
    <row r="830" spans="1:7">
      <c r="A830" s="60">
        <v>2130120</v>
      </c>
      <c r="B830" s="274" t="s">
        <v>682</v>
      </c>
      <c r="C830" s="64"/>
      <c r="D830" s="148">
        <v>123</v>
      </c>
      <c r="E830" s="148"/>
      <c r="F830" s="76" t="e">
        <f t="shared" si="24"/>
        <v>#DIV/0!</v>
      </c>
      <c r="G830" s="76">
        <f t="shared" si="25"/>
        <v>0</v>
      </c>
    </row>
    <row r="831" ht="14.25" spans="1:7">
      <c r="A831" s="60">
        <v>2130121</v>
      </c>
      <c r="B831" s="274" t="s">
        <v>683</v>
      </c>
      <c r="C831" s="252">
        <v>170</v>
      </c>
      <c r="D831" s="148"/>
      <c r="E831" s="253"/>
      <c r="F831" s="76">
        <f t="shared" si="24"/>
        <v>0</v>
      </c>
      <c r="G831" s="76" t="e">
        <f t="shared" si="25"/>
        <v>#DIV/0!</v>
      </c>
    </row>
    <row r="832" spans="1:7">
      <c r="A832" s="60">
        <v>2130122</v>
      </c>
      <c r="B832" s="274" t="s">
        <v>684</v>
      </c>
      <c r="C832" s="64"/>
      <c r="D832" s="148">
        <v>154</v>
      </c>
      <c r="E832" s="148"/>
      <c r="F832" s="76" t="e">
        <f t="shared" si="24"/>
        <v>#DIV/0!</v>
      </c>
      <c r="G832" s="76">
        <f t="shared" si="25"/>
        <v>0</v>
      </c>
    </row>
    <row r="833" spans="1:7">
      <c r="A833" s="60">
        <v>2130124</v>
      </c>
      <c r="B833" s="274" t="s">
        <v>685</v>
      </c>
      <c r="C833" s="64"/>
      <c r="D833" s="148">
        <v>57</v>
      </c>
      <c r="E833" s="148"/>
      <c r="F833" s="76" t="e">
        <f t="shared" si="24"/>
        <v>#DIV/0!</v>
      </c>
      <c r="G833" s="76">
        <f t="shared" si="25"/>
        <v>0</v>
      </c>
    </row>
    <row r="834" spans="1:7">
      <c r="A834" s="60">
        <v>2130125</v>
      </c>
      <c r="B834" s="274" t="s">
        <v>686</v>
      </c>
      <c r="C834" s="64"/>
      <c r="D834" s="148">
        <v>72</v>
      </c>
      <c r="E834" s="148"/>
      <c r="F834" s="76" t="e">
        <f t="shared" si="24"/>
        <v>#DIV/0!</v>
      </c>
      <c r="G834" s="76">
        <f t="shared" si="25"/>
        <v>0</v>
      </c>
    </row>
    <row r="835" spans="1:7">
      <c r="A835" s="60">
        <v>2130126</v>
      </c>
      <c r="B835" s="274" t="s">
        <v>687</v>
      </c>
      <c r="C835" s="64"/>
      <c r="D835" s="148"/>
      <c r="E835" s="148">
        <v>50</v>
      </c>
      <c r="F835" s="76" t="e">
        <f t="shared" si="24"/>
        <v>#DIV/0!</v>
      </c>
      <c r="G835" s="76" t="e">
        <f t="shared" si="25"/>
        <v>#DIV/0!</v>
      </c>
    </row>
    <row r="836" spans="1:7">
      <c r="A836" s="60">
        <v>2130135</v>
      </c>
      <c r="B836" s="274" t="s">
        <v>688</v>
      </c>
      <c r="C836" s="64"/>
      <c r="D836" s="148"/>
      <c r="E836" s="148"/>
      <c r="F836" s="76" t="e">
        <f t="shared" si="24"/>
        <v>#DIV/0!</v>
      </c>
      <c r="G836" s="76" t="e">
        <f t="shared" si="25"/>
        <v>#DIV/0!</v>
      </c>
    </row>
    <row r="837" ht="14.25" spans="1:7">
      <c r="A837" s="60">
        <v>2130142</v>
      </c>
      <c r="B837" s="274" t="s">
        <v>689</v>
      </c>
      <c r="C837" s="252">
        <v>148</v>
      </c>
      <c r="D837" s="148">
        <v>62</v>
      </c>
      <c r="E837" s="253">
        <v>220</v>
      </c>
      <c r="F837" s="76">
        <f t="shared" si="24"/>
        <v>1.48648648648649</v>
      </c>
      <c r="G837" s="76">
        <f t="shared" si="25"/>
        <v>3.54838709677419</v>
      </c>
    </row>
    <row r="838" ht="14.25" spans="1:7">
      <c r="A838" s="60">
        <v>2130148</v>
      </c>
      <c r="B838" s="274" t="s">
        <v>690</v>
      </c>
      <c r="C838" s="252"/>
      <c r="D838" s="148"/>
      <c r="E838" s="253"/>
      <c r="F838" s="76" t="e">
        <f t="shared" si="24"/>
        <v>#DIV/0!</v>
      </c>
      <c r="G838" s="76" t="e">
        <f t="shared" si="25"/>
        <v>#DIV/0!</v>
      </c>
    </row>
    <row r="839" ht="14.25" spans="1:7">
      <c r="A839" s="60">
        <v>2130152</v>
      </c>
      <c r="B839" s="274" t="s">
        <v>691</v>
      </c>
      <c r="C839" s="252"/>
      <c r="D839" s="148"/>
      <c r="E839" s="253"/>
      <c r="F839" s="76" t="e">
        <f t="shared" ref="F839:F902" si="29">(E839/C839)</f>
        <v>#DIV/0!</v>
      </c>
      <c r="G839" s="76" t="e">
        <f t="shared" ref="G839:G902" si="30">E839/D839</f>
        <v>#DIV/0!</v>
      </c>
    </row>
    <row r="840" ht="14.25" spans="1:7">
      <c r="A840" s="60">
        <v>2130153</v>
      </c>
      <c r="B840" s="274" t="s">
        <v>692</v>
      </c>
      <c r="C840" s="252"/>
      <c r="D840" s="148"/>
      <c r="E840" s="253"/>
      <c r="F840" s="76" t="e">
        <f t="shared" si="29"/>
        <v>#DIV/0!</v>
      </c>
      <c r="G840" s="76" t="e">
        <f t="shared" si="30"/>
        <v>#DIV/0!</v>
      </c>
    </row>
    <row r="841" ht="14.25" spans="1:7">
      <c r="A841" s="60">
        <v>2130199</v>
      </c>
      <c r="B841" s="274" t="s">
        <v>693</v>
      </c>
      <c r="C841" s="252">
        <v>50</v>
      </c>
      <c r="D841" s="148">
        <v>41</v>
      </c>
      <c r="E841" s="253"/>
      <c r="F841" s="76">
        <f t="shared" si="29"/>
        <v>0</v>
      </c>
      <c r="G841" s="76">
        <f t="shared" si="30"/>
        <v>0</v>
      </c>
    </row>
    <row r="842" spans="1:7">
      <c r="A842" s="186">
        <v>21302</v>
      </c>
      <c r="B842" s="273" t="s">
        <v>694</v>
      </c>
      <c r="C842" s="83">
        <f>SUM(C843:C863)</f>
        <v>0</v>
      </c>
      <c r="D842" s="174">
        <f>SUM(D843:D863)</f>
        <v>0</v>
      </c>
      <c r="E842" s="174">
        <f>SUM(E843:E863)</f>
        <v>2.5</v>
      </c>
      <c r="F842" s="82" t="e">
        <f t="shared" si="29"/>
        <v>#DIV/0!</v>
      </c>
      <c r="G842" s="82" t="e">
        <f t="shared" si="30"/>
        <v>#DIV/0!</v>
      </c>
    </row>
    <row r="843" spans="1:7">
      <c r="A843" s="60">
        <v>2130201</v>
      </c>
      <c r="B843" s="274" t="s">
        <v>66</v>
      </c>
      <c r="C843" s="64"/>
      <c r="D843" s="148"/>
      <c r="E843" s="148"/>
      <c r="F843" s="76" t="e">
        <f t="shared" si="29"/>
        <v>#DIV/0!</v>
      </c>
      <c r="G843" s="76" t="e">
        <f t="shared" si="30"/>
        <v>#DIV/0!</v>
      </c>
    </row>
    <row r="844" spans="1:7">
      <c r="A844" s="60">
        <v>2130202</v>
      </c>
      <c r="B844" s="274" t="s">
        <v>67</v>
      </c>
      <c r="C844" s="64"/>
      <c r="D844" s="148"/>
      <c r="E844" s="148">
        <v>2.5</v>
      </c>
      <c r="F844" s="76" t="e">
        <f t="shared" si="29"/>
        <v>#DIV/0!</v>
      </c>
      <c r="G844" s="76" t="e">
        <f t="shared" si="30"/>
        <v>#DIV/0!</v>
      </c>
    </row>
    <row r="845" spans="1:7">
      <c r="A845" s="60">
        <v>2130203</v>
      </c>
      <c r="B845" s="274" t="s">
        <v>68</v>
      </c>
      <c r="C845" s="64"/>
      <c r="D845" s="148"/>
      <c r="E845" s="148"/>
      <c r="F845" s="76" t="e">
        <f t="shared" si="29"/>
        <v>#DIV/0!</v>
      </c>
      <c r="G845" s="76" t="e">
        <f t="shared" si="30"/>
        <v>#DIV/0!</v>
      </c>
    </row>
    <row r="846" spans="1:7">
      <c r="A846" s="60">
        <v>2130204</v>
      </c>
      <c r="B846" s="274" t="s">
        <v>695</v>
      </c>
      <c r="C846" s="64"/>
      <c r="D846" s="148"/>
      <c r="E846" s="148"/>
      <c r="F846" s="76" t="e">
        <f t="shared" si="29"/>
        <v>#DIV/0!</v>
      </c>
      <c r="G846" s="76" t="e">
        <f t="shared" si="30"/>
        <v>#DIV/0!</v>
      </c>
    </row>
    <row r="847" spans="1:7">
      <c r="A847" s="60">
        <v>2130205</v>
      </c>
      <c r="B847" s="274" t="s">
        <v>696</v>
      </c>
      <c r="C847" s="64"/>
      <c r="D847" s="148"/>
      <c r="E847" s="148"/>
      <c r="F847" s="76" t="e">
        <f t="shared" si="29"/>
        <v>#DIV/0!</v>
      </c>
      <c r="G847" s="76" t="e">
        <f t="shared" si="30"/>
        <v>#DIV/0!</v>
      </c>
    </row>
    <row r="848" spans="1:7">
      <c r="A848" s="60">
        <v>2130206</v>
      </c>
      <c r="B848" s="274" t="s">
        <v>697</v>
      </c>
      <c r="C848" s="64"/>
      <c r="D848" s="148"/>
      <c r="E848" s="148"/>
      <c r="F848" s="76" t="e">
        <f t="shared" si="29"/>
        <v>#DIV/0!</v>
      </c>
      <c r="G848" s="76" t="e">
        <f t="shared" si="30"/>
        <v>#DIV/0!</v>
      </c>
    </row>
    <row r="849" spans="1:7">
      <c r="A849" s="60">
        <v>2130207</v>
      </c>
      <c r="B849" s="274" t="s">
        <v>698</v>
      </c>
      <c r="C849" s="64"/>
      <c r="D849" s="148"/>
      <c r="E849" s="148"/>
      <c r="F849" s="76" t="e">
        <f t="shared" si="29"/>
        <v>#DIV/0!</v>
      </c>
      <c r="G849" s="76" t="e">
        <f t="shared" si="30"/>
        <v>#DIV/0!</v>
      </c>
    </row>
    <row r="850" spans="1:7">
      <c r="A850" s="60">
        <v>2130209</v>
      </c>
      <c r="B850" s="274" t="s">
        <v>699</v>
      </c>
      <c r="C850" s="64"/>
      <c r="D850" s="148"/>
      <c r="E850" s="148"/>
      <c r="F850" s="76" t="e">
        <f t="shared" si="29"/>
        <v>#DIV/0!</v>
      </c>
      <c r="G850" s="76" t="e">
        <f t="shared" si="30"/>
        <v>#DIV/0!</v>
      </c>
    </row>
    <row r="851" spans="1:7">
      <c r="A851" s="60">
        <v>2130211</v>
      </c>
      <c r="B851" s="274" t="s">
        <v>700</v>
      </c>
      <c r="C851" s="64"/>
      <c r="D851" s="148"/>
      <c r="E851" s="148"/>
      <c r="F851" s="76" t="e">
        <f t="shared" si="29"/>
        <v>#DIV/0!</v>
      </c>
      <c r="G851" s="76" t="e">
        <f t="shared" si="30"/>
        <v>#DIV/0!</v>
      </c>
    </row>
    <row r="852" spans="1:7">
      <c r="A852" s="60">
        <v>2130212</v>
      </c>
      <c r="B852" s="274" t="s">
        <v>701</v>
      </c>
      <c r="C852" s="64"/>
      <c r="D852" s="148"/>
      <c r="E852" s="148"/>
      <c r="F852" s="76" t="e">
        <f t="shared" si="29"/>
        <v>#DIV/0!</v>
      </c>
      <c r="G852" s="76" t="e">
        <f t="shared" si="30"/>
        <v>#DIV/0!</v>
      </c>
    </row>
    <row r="853" spans="1:7">
      <c r="A853" s="60">
        <v>2130213</v>
      </c>
      <c r="B853" s="274" t="s">
        <v>702</v>
      </c>
      <c r="C853" s="64"/>
      <c r="D853" s="148"/>
      <c r="E853" s="148"/>
      <c r="F853" s="76" t="e">
        <f t="shared" si="29"/>
        <v>#DIV/0!</v>
      </c>
      <c r="G853" s="76" t="e">
        <f t="shared" si="30"/>
        <v>#DIV/0!</v>
      </c>
    </row>
    <row r="854" spans="1:7">
      <c r="A854" s="60">
        <v>2130217</v>
      </c>
      <c r="B854" s="274" t="s">
        <v>703</v>
      </c>
      <c r="C854" s="64"/>
      <c r="D854" s="148"/>
      <c r="E854" s="148"/>
      <c r="F854" s="76" t="e">
        <f t="shared" si="29"/>
        <v>#DIV/0!</v>
      </c>
      <c r="G854" s="76" t="e">
        <f t="shared" si="30"/>
        <v>#DIV/0!</v>
      </c>
    </row>
    <row r="855" spans="1:7">
      <c r="A855" s="60">
        <v>2130220</v>
      </c>
      <c r="B855" s="274" t="s">
        <v>704</v>
      </c>
      <c r="C855" s="64"/>
      <c r="D855" s="148"/>
      <c r="E855" s="148"/>
      <c r="F855" s="76" t="e">
        <f t="shared" si="29"/>
        <v>#DIV/0!</v>
      </c>
      <c r="G855" s="76" t="e">
        <f t="shared" si="30"/>
        <v>#DIV/0!</v>
      </c>
    </row>
    <row r="856" spans="1:7">
      <c r="A856" s="60">
        <v>2130221</v>
      </c>
      <c r="B856" s="274" t="s">
        <v>705</v>
      </c>
      <c r="C856" s="64"/>
      <c r="D856" s="148"/>
      <c r="E856" s="148"/>
      <c r="F856" s="76" t="e">
        <f t="shared" si="29"/>
        <v>#DIV/0!</v>
      </c>
      <c r="G856" s="76" t="e">
        <f t="shared" si="30"/>
        <v>#DIV/0!</v>
      </c>
    </row>
    <row r="857" spans="1:7">
      <c r="A857" s="60">
        <v>2130223</v>
      </c>
      <c r="B857" s="274" t="s">
        <v>706</v>
      </c>
      <c r="C857" s="64"/>
      <c r="D857" s="148"/>
      <c r="E857" s="148"/>
      <c r="F857" s="76" t="e">
        <f t="shared" si="29"/>
        <v>#DIV/0!</v>
      </c>
      <c r="G857" s="76" t="e">
        <f t="shared" si="30"/>
        <v>#DIV/0!</v>
      </c>
    </row>
    <row r="858" spans="1:7">
      <c r="A858" s="60">
        <v>2130226</v>
      </c>
      <c r="B858" s="274" t="s">
        <v>707</v>
      </c>
      <c r="C858" s="64"/>
      <c r="D858" s="148"/>
      <c r="E858" s="148"/>
      <c r="F858" s="76" t="e">
        <f t="shared" si="29"/>
        <v>#DIV/0!</v>
      </c>
      <c r="G858" s="76" t="e">
        <f t="shared" si="30"/>
        <v>#DIV/0!</v>
      </c>
    </row>
    <row r="859" spans="1:7">
      <c r="A859" s="60">
        <v>2130227</v>
      </c>
      <c r="B859" s="274" t="s">
        <v>708</v>
      </c>
      <c r="C859" s="64"/>
      <c r="D859" s="148"/>
      <c r="E859" s="148"/>
      <c r="F859" s="76" t="e">
        <f t="shared" si="29"/>
        <v>#DIV/0!</v>
      </c>
      <c r="G859" s="76" t="e">
        <f t="shared" si="30"/>
        <v>#DIV/0!</v>
      </c>
    </row>
    <row r="860" spans="1:7">
      <c r="A860" s="60">
        <v>2130234</v>
      </c>
      <c r="B860" s="274" t="s">
        <v>709</v>
      </c>
      <c r="C860" s="64"/>
      <c r="D860" s="148"/>
      <c r="E860" s="148"/>
      <c r="F860" s="76" t="e">
        <f t="shared" si="29"/>
        <v>#DIV/0!</v>
      </c>
      <c r="G860" s="76" t="e">
        <f t="shared" si="30"/>
        <v>#DIV/0!</v>
      </c>
    </row>
    <row r="861" spans="1:7">
      <c r="A861" s="60">
        <v>2130236</v>
      </c>
      <c r="B861" s="274" t="s">
        <v>710</v>
      </c>
      <c r="C861" s="64"/>
      <c r="D861" s="148"/>
      <c r="E861" s="148"/>
      <c r="F861" s="76" t="e">
        <f t="shared" si="29"/>
        <v>#DIV/0!</v>
      </c>
      <c r="G861" s="76" t="e">
        <f t="shared" si="30"/>
        <v>#DIV/0!</v>
      </c>
    </row>
    <row r="862" spans="1:7">
      <c r="A862" s="60">
        <v>2130237</v>
      </c>
      <c r="B862" s="274" t="s">
        <v>679</v>
      </c>
      <c r="C862" s="64"/>
      <c r="D862" s="148"/>
      <c r="E862" s="148"/>
      <c r="F862" s="76" t="e">
        <f t="shared" si="29"/>
        <v>#DIV/0!</v>
      </c>
      <c r="G862" s="76" t="e">
        <f t="shared" si="30"/>
        <v>#DIV/0!</v>
      </c>
    </row>
    <row r="863" spans="1:7">
      <c r="A863" s="60">
        <v>2130299</v>
      </c>
      <c r="B863" s="274" t="s">
        <v>711</v>
      </c>
      <c r="C863" s="64"/>
      <c r="D863" s="148"/>
      <c r="E863" s="148"/>
      <c r="F863" s="76" t="e">
        <f t="shared" si="29"/>
        <v>#DIV/0!</v>
      </c>
      <c r="G863" s="76" t="e">
        <f t="shared" si="30"/>
        <v>#DIV/0!</v>
      </c>
    </row>
    <row r="864" spans="1:7">
      <c r="A864" s="186">
        <v>21303</v>
      </c>
      <c r="B864" s="273" t="s">
        <v>712</v>
      </c>
      <c r="C864" s="83">
        <f>SUM(C865:C891)</f>
        <v>0</v>
      </c>
      <c r="D864" s="174">
        <f>SUM(D865:D891)</f>
        <v>0</v>
      </c>
      <c r="E864" s="174">
        <f>SUM(E865:E891)</f>
        <v>9.5</v>
      </c>
      <c r="F864" s="82" t="e">
        <f t="shared" si="29"/>
        <v>#DIV/0!</v>
      </c>
      <c r="G864" s="82" t="e">
        <f t="shared" si="30"/>
        <v>#DIV/0!</v>
      </c>
    </row>
    <row r="865" spans="1:7">
      <c r="A865" s="60">
        <v>2130301</v>
      </c>
      <c r="B865" s="274" t="s">
        <v>66</v>
      </c>
      <c r="C865" s="64"/>
      <c r="D865" s="148"/>
      <c r="E865" s="148"/>
      <c r="F865" s="76" t="e">
        <f t="shared" si="29"/>
        <v>#DIV/0!</v>
      </c>
      <c r="G865" s="76" t="e">
        <f t="shared" si="30"/>
        <v>#DIV/0!</v>
      </c>
    </row>
    <row r="866" spans="1:7">
      <c r="A866" s="60">
        <v>2130302</v>
      </c>
      <c r="B866" s="274" t="s">
        <v>67</v>
      </c>
      <c r="C866" s="268"/>
      <c r="D866" s="256"/>
      <c r="E866" s="256">
        <v>2.5</v>
      </c>
      <c r="F866" s="76" t="e">
        <f t="shared" si="29"/>
        <v>#DIV/0!</v>
      </c>
      <c r="G866" s="76" t="e">
        <f t="shared" si="30"/>
        <v>#DIV/0!</v>
      </c>
    </row>
    <row r="867" spans="1:7">
      <c r="A867" s="60">
        <v>2130303</v>
      </c>
      <c r="B867" s="274" t="s">
        <v>68</v>
      </c>
      <c r="C867" s="64"/>
      <c r="D867" s="148"/>
      <c r="E867" s="148"/>
      <c r="F867" s="76" t="e">
        <f t="shared" si="29"/>
        <v>#DIV/0!</v>
      </c>
      <c r="G867" s="76" t="e">
        <f t="shared" si="30"/>
        <v>#DIV/0!</v>
      </c>
    </row>
    <row r="868" spans="1:7">
      <c r="A868" s="60">
        <v>2130304</v>
      </c>
      <c r="B868" s="274" t="s">
        <v>713</v>
      </c>
      <c r="C868" s="64"/>
      <c r="D868" s="148"/>
      <c r="E868" s="148"/>
      <c r="F868" s="76" t="e">
        <f t="shared" si="29"/>
        <v>#DIV/0!</v>
      </c>
      <c r="G868" s="76" t="e">
        <f t="shared" si="30"/>
        <v>#DIV/0!</v>
      </c>
    </row>
    <row r="869" spans="1:7">
      <c r="A869" s="60">
        <v>2130305</v>
      </c>
      <c r="B869" s="274" t="s">
        <v>714</v>
      </c>
      <c r="C869" s="64"/>
      <c r="D869" s="148"/>
      <c r="E869" s="148"/>
      <c r="F869" s="76" t="e">
        <f t="shared" si="29"/>
        <v>#DIV/0!</v>
      </c>
      <c r="G869" s="76" t="e">
        <f t="shared" si="30"/>
        <v>#DIV/0!</v>
      </c>
    </row>
    <row r="870" spans="1:7">
      <c r="A870" s="60">
        <v>2130306</v>
      </c>
      <c r="B870" s="274" t="s">
        <v>715</v>
      </c>
      <c r="C870" s="64"/>
      <c r="D870" s="148"/>
      <c r="E870" s="148"/>
      <c r="F870" s="76" t="e">
        <f t="shared" si="29"/>
        <v>#DIV/0!</v>
      </c>
      <c r="G870" s="76" t="e">
        <f t="shared" si="30"/>
        <v>#DIV/0!</v>
      </c>
    </row>
    <row r="871" spans="1:7">
      <c r="A871" s="60">
        <v>2130307</v>
      </c>
      <c r="B871" s="274" t="s">
        <v>716</v>
      </c>
      <c r="C871" s="64"/>
      <c r="D871" s="148"/>
      <c r="E871" s="148"/>
      <c r="F871" s="76" t="e">
        <f t="shared" si="29"/>
        <v>#DIV/0!</v>
      </c>
      <c r="G871" s="76" t="e">
        <f t="shared" si="30"/>
        <v>#DIV/0!</v>
      </c>
    </row>
    <row r="872" spans="1:7">
      <c r="A872" s="60">
        <v>2130308</v>
      </c>
      <c r="B872" s="274" t="s">
        <v>717</v>
      </c>
      <c r="C872" s="64"/>
      <c r="D872" s="148"/>
      <c r="E872" s="148"/>
      <c r="F872" s="76" t="e">
        <f t="shared" si="29"/>
        <v>#DIV/0!</v>
      </c>
      <c r="G872" s="76" t="e">
        <f t="shared" si="30"/>
        <v>#DIV/0!</v>
      </c>
    </row>
    <row r="873" spans="1:7">
      <c r="A873" s="60">
        <v>2130309</v>
      </c>
      <c r="B873" s="274" t="s">
        <v>718</v>
      </c>
      <c r="C873" s="64"/>
      <c r="D873" s="148"/>
      <c r="E873" s="148"/>
      <c r="F873" s="76" t="e">
        <f t="shared" si="29"/>
        <v>#DIV/0!</v>
      </c>
      <c r="G873" s="76" t="e">
        <f t="shared" si="30"/>
        <v>#DIV/0!</v>
      </c>
    </row>
    <row r="874" spans="1:7">
      <c r="A874" s="60">
        <v>2130310</v>
      </c>
      <c r="B874" s="274" t="s">
        <v>719</v>
      </c>
      <c r="C874" s="64"/>
      <c r="D874" s="148"/>
      <c r="E874" s="148">
        <v>1</v>
      </c>
      <c r="F874" s="76" t="e">
        <f t="shared" si="29"/>
        <v>#DIV/0!</v>
      </c>
      <c r="G874" s="76" t="e">
        <f t="shared" si="30"/>
        <v>#DIV/0!</v>
      </c>
    </row>
    <row r="875" spans="1:7">
      <c r="A875" s="60">
        <v>2130311</v>
      </c>
      <c r="B875" s="274" t="s">
        <v>720</v>
      </c>
      <c r="C875" s="64"/>
      <c r="D875" s="148"/>
      <c r="E875" s="148"/>
      <c r="F875" s="76" t="e">
        <f t="shared" si="29"/>
        <v>#DIV/0!</v>
      </c>
      <c r="G875" s="76" t="e">
        <f t="shared" si="30"/>
        <v>#DIV/0!</v>
      </c>
    </row>
    <row r="876" spans="1:7">
      <c r="A876" s="60">
        <v>2130312</v>
      </c>
      <c r="B876" s="274" t="s">
        <v>721</v>
      </c>
      <c r="C876" s="64"/>
      <c r="D876" s="148"/>
      <c r="E876" s="148"/>
      <c r="F876" s="76" t="e">
        <f t="shared" si="29"/>
        <v>#DIV/0!</v>
      </c>
      <c r="G876" s="76" t="e">
        <f t="shared" si="30"/>
        <v>#DIV/0!</v>
      </c>
    </row>
    <row r="877" spans="1:7">
      <c r="A877" s="60">
        <v>2130313</v>
      </c>
      <c r="B877" s="274" t="s">
        <v>722</v>
      </c>
      <c r="C877" s="64"/>
      <c r="D877" s="148"/>
      <c r="E877" s="148"/>
      <c r="F877" s="76" t="e">
        <f t="shared" si="29"/>
        <v>#DIV/0!</v>
      </c>
      <c r="G877" s="76" t="e">
        <f t="shared" si="30"/>
        <v>#DIV/0!</v>
      </c>
    </row>
    <row r="878" spans="1:7">
      <c r="A878" s="60">
        <v>2130314</v>
      </c>
      <c r="B878" s="274" t="s">
        <v>723</v>
      </c>
      <c r="C878" s="64"/>
      <c r="D878" s="148"/>
      <c r="E878" s="148"/>
      <c r="F878" s="76" t="e">
        <f t="shared" si="29"/>
        <v>#DIV/0!</v>
      </c>
      <c r="G878" s="76" t="e">
        <f t="shared" si="30"/>
        <v>#DIV/0!</v>
      </c>
    </row>
    <row r="879" spans="1:7">
      <c r="A879" s="60">
        <v>2130315</v>
      </c>
      <c r="B879" s="274" t="s">
        <v>724</v>
      </c>
      <c r="C879" s="64"/>
      <c r="D879" s="148"/>
      <c r="E879" s="148"/>
      <c r="F879" s="76" t="e">
        <f t="shared" si="29"/>
        <v>#DIV/0!</v>
      </c>
      <c r="G879" s="76" t="e">
        <f t="shared" si="30"/>
        <v>#DIV/0!</v>
      </c>
    </row>
    <row r="880" spans="1:7">
      <c r="A880" s="60">
        <v>2130316</v>
      </c>
      <c r="B880" s="274" t="s">
        <v>725</v>
      </c>
      <c r="C880" s="64"/>
      <c r="D880" s="148"/>
      <c r="E880" s="148">
        <v>6</v>
      </c>
      <c r="F880" s="76" t="e">
        <f t="shared" si="29"/>
        <v>#DIV/0!</v>
      </c>
      <c r="G880" s="76" t="e">
        <f t="shared" si="30"/>
        <v>#DIV/0!</v>
      </c>
    </row>
    <row r="881" spans="1:7">
      <c r="A881" s="60">
        <v>2130317</v>
      </c>
      <c r="B881" s="274" t="s">
        <v>726</v>
      </c>
      <c r="C881" s="64"/>
      <c r="D881" s="148"/>
      <c r="E881" s="148"/>
      <c r="F881" s="76" t="e">
        <f t="shared" si="29"/>
        <v>#DIV/0!</v>
      </c>
      <c r="G881" s="76" t="e">
        <f t="shared" si="30"/>
        <v>#DIV/0!</v>
      </c>
    </row>
    <row r="882" spans="1:7">
      <c r="A882" s="60">
        <v>2130318</v>
      </c>
      <c r="B882" s="274" t="s">
        <v>727</v>
      </c>
      <c r="C882" s="64"/>
      <c r="D882" s="148"/>
      <c r="E882" s="148"/>
      <c r="F882" s="76" t="e">
        <f t="shared" si="29"/>
        <v>#DIV/0!</v>
      </c>
      <c r="G882" s="76" t="e">
        <f t="shared" si="30"/>
        <v>#DIV/0!</v>
      </c>
    </row>
    <row r="883" spans="1:7">
      <c r="A883" s="60">
        <v>2130319</v>
      </c>
      <c r="B883" s="274" t="s">
        <v>728</v>
      </c>
      <c r="C883" s="64"/>
      <c r="D883" s="148"/>
      <c r="E883" s="148"/>
      <c r="F883" s="76" t="e">
        <f t="shared" si="29"/>
        <v>#DIV/0!</v>
      </c>
      <c r="G883" s="76" t="e">
        <f t="shared" si="30"/>
        <v>#DIV/0!</v>
      </c>
    </row>
    <row r="884" spans="1:7">
      <c r="A884" s="60">
        <v>2130321</v>
      </c>
      <c r="B884" s="274" t="s">
        <v>729</v>
      </c>
      <c r="C884" s="64"/>
      <c r="D884" s="148"/>
      <c r="E884" s="148"/>
      <c r="F884" s="76" t="e">
        <f t="shared" si="29"/>
        <v>#DIV/0!</v>
      </c>
      <c r="G884" s="76" t="e">
        <f t="shared" si="30"/>
        <v>#DIV/0!</v>
      </c>
    </row>
    <row r="885" spans="1:7">
      <c r="A885" s="60">
        <v>2130322</v>
      </c>
      <c r="B885" s="274" t="s">
        <v>730</v>
      </c>
      <c r="C885" s="64"/>
      <c r="D885" s="148"/>
      <c r="E885" s="148"/>
      <c r="F885" s="76" t="e">
        <f t="shared" si="29"/>
        <v>#DIV/0!</v>
      </c>
      <c r="G885" s="76" t="e">
        <f t="shared" si="30"/>
        <v>#DIV/0!</v>
      </c>
    </row>
    <row r="886" spans="1:7">
      <c r="A886" s="60">
        <v>2130333</v>
      </c>
      <c r="B886" s="274" t="s">
        <v>706</v>
      </c>
      <c r="C886" s="64"/>
      <c r="D886" s="148"/>
      <c r="E886" s="148"/>
      <c r="F886" s="76" t="e">
        <f t="shared" si="29"/>
        <v>#DIV/0!</v>
      </c>
      <c r="G886" s="76" t="e">
        <f t="shared" si="30"/>
        <v>#DIV/0!</v>
      </c>
    </row>
    <row r="887" spans="1:7">
      <c r="A887" s="60">
        <v>2130334</v>
      </c>
      <c r="B887" s="274" t="s">
        <v>731</v>
      </c>
      <c r="C887" s="64"/>
      <c r="D887" s="148"/>
      <c r="E887" s="148"/>
      <c r="F887" s="76" t="e">
        <f t="shared" si="29"/>
        <v>#DIV/0!</v>
      </c>
      <c r="G887" s="76" t="e">
        <f t="shared" si="30"/>
        <v>#DIV/0!</v>
      </c>
    </row>
    <row r="888" spans="1:7">
      <c r="A888" s="60">
        <v>2130335</v>
      </c>
      <c r="B888" s="274" t="s">
        <v>732</v>
      </c>
      <c r="C888" s="64"/>
      <c r="D888" s="148"/>
      <c r="E888" s="148"/>
      <c r="F888" s="76" t="e">
        <f t="shared" si="29"/>
        <v>#DIV/0!</v>
      </c>
      <c r="G888" s="76" t="e">
        <f t="shared" si="30"/>
        <v>#DIV/0!</v>
      </c>
    </row>
    <row r="889" spans="1:7">
      <c r="A889" s="60">
        <v>2130336</v>
      </c>
      <c r="B889" s="274" t="s">
        <v>733</v>
      </c>
      <c r="C889" s="64"/>
      <c r="D889" s="148"/>
      <c r="E889" s="148"/>
      <c r="F889" s="76" t="e">
        <f t="shared" si="29"/>
        <v>#DIV/0!</v>
      </c>
      <c r="G889" s="76" t="e">
        <f t="shared" si="30"/>
        <v>#DIV/0!</v>
      </c>
    </row>
    <row r="890" spans="1:7">
      <c r="A890" s="60">
        <v>2130337</v>
      </c>
      <c r="B890" s="274" t="s">
        <v>734</v>
      </c>
      <c r="C890" s="64"/>
      <c r="D890" s="148"/>
      <c r="E890" s="148"/>
      <c r="F890" s="76" t="e">
        <f t="shared" si="29"/>
        <v>#DIV/0!</v>
      </c>
      <c r="G890" s="76" t="e">
        <f t="shared" si="30"/>
        <v>#DIV/0!</v>
      </c>
    </row>
    <row r="891" spans="1:7">
      <c r="A891" s="60">
        <v>2130399</v>
      </c>
      <c r="B891" s="274" t="s">
        <v>735</v>
      </c>
      <c r="C891" s="64"/>
      <c r="D891" s="148"/>
      <c r="E891" s="148"/>
      <c r="F891" s="76" t="e">
        <f t="shared" si="29"/>
        <v>#DIV/0!</v>
      </c>
      <c r="G891" s="76" t="e">
        <f t="shared" si="30"/>
        <v>#DIV/0!</v>
      </c>
    </row>
    <row r="892" spans="1:7">
      <c r="A892" s="186">
        <v>21305</v>
      </c>
      <c r="B892" s="273" t="s">
        <v>736</v>
      </c>
      <c r="C892" s="83">
        <f>SUM(C893:C902)</f>
        <v>0</v>
      </c>
      <c r="D892" s="174">
        <f>SUM(D893:D902)</f>
        <v>0</v>
      </c>
      <c r="E892" s="174">
        <f>SUM(E893:E902)</f>
        <v>100</v>
      </c>
      <c r="F892" s="82" t="e">
        <f t="shared" si="29"/>
        <v>#DIV/0!</v>
      </c>
      <c r="G892" s="82" t="e">
        <f t="shared" si="30"/>
        <v>#DIV/0!</v>
      </c>
    </row>
    <row r="893" spans="1:7">
      <c r="A893" s="60">
        <v>2130501</v>
      </c>
      <c r="B893" s="274" t="s">
        <v>66</v>
      </c>
      <c r="C893" s="64"/>
      <c r="D893" s="148"/>
      <c r="E893" s="148"/>
      <c r="F893" s="76" t="e">
        <f t="shared" si="29"/>
        <v>#DIV/0!</v>
      </c>
      <c r="G893" s="76" t="e">
        <f t="shared" si="30"/>
        <v>#DIV/0!</v>
      </c>
    </row>
    <row r="894" spans="1:7">
      <c r="A894" s="60">
        <v>2130502</v>
      </c>
      <c r="B894" s="274" t="s">
        <v>67</v>
      </c>
      <c r="C894" s="64"/>
      <c r="D894" s="148"/>
      <c r="E894" s="148"/>
      <c r="F894" s="76" t="e">
        <f t="shared" si="29"/>
        <v>#DIV/0!</v>
      </c>
      <c r="G894" s="76" t="e">
        <f t="shared" si="30"/>
        <v>#DIV/0!</v>
      </c>
    </row>
    <row r="895" spans="1:7">
      <c r="A895" s="60">
        <v>2130503</v>
      </c>
      <c r="B895" s="274" t="s">
        <v>68</v>
      </c>
      <c r="C895" s="64"/>
      <c r="D895" s="148"/>
      <c r="E895" s="148"/>
      <c r="F895" s="76" t="e">
        <f t="shared" si="29"/>
        <v>#DIV/0!</v>
      </c>
      <c r="G895" s="76" t="e">
        <f t="shared" si="30"/>
        <v>#DIV/0!</v>
      </c>
    </row>
    <row r="896" spans="1:7">
      <c r="A896" s="60">
        <v>2130504</v>
      </c>
      <c r="B896" s="274" t="s">
        <v>737</v>
      </c>
      <c r="C896" s="64"/>
      <c r="D896" s="148"/>
      <c r="E896" s="148"/>
      <c r="F896" s="76" t="e">
        <f t="shared" si="29"/>
        <v>#DIV/0!</v>
      </c>
      <c r="G896" s="76" t="e">
        <f t="shared" si="30"/>
        <v>#DIV/0!</v>
      </c>
    </row>
    <row r="897" spans="1:7">
      <c r="A897" s="60">
        <v>2130505</v>
      </c>
      <c r="B897" s="274" t="s">
        <v>738</v>
      </c>
      <c r="C897" s="64"/>
      <c r="D897" s="148"/>
      <c r="E897" s="148">
        <v>100</v>
      </c>
      <c r="F897" s="76" t="e">
        <f t="shared" si="29"/>
        <v>#DIV/0!</v>
      </c>
      <c r="G897" s="76" t="e">
        <f t="shared" si="30"/>
        <v>#DIV/0!</v>
      </c>
    </row>
    <row r="898" spans="1:7">
      <c r="A898" s="60">
        <v>2130506</v>
      </c>
      <c r="B898" s="274" t="s">
        <v>739</v>
      </c>
      <c r="C898" s="64"/>
      <c r="D898" s="148"/>
      <c r="E898" s="148"/>
      <c r="F898" s="76" t="e">
        <f t="shared" si="29"/>
        <v>#DIV/0!</v>
      </c>
      <c r="G898" s="76" t="e">
        <f t="shared" si="30"/>
        <v>#DIV/0!</v>
      </c>
    </row>
    <row r="899" spans="1:7">
      <c r="A899" s="60">
        <v>2130507</v>
      </c>
      <c r="B899" s="274" t="s">
        <v>740</v>
      </c>
      <c r="C899" s="64"/>
      <c r="D899" s="148"/>
      <c r="E899" s="148"/>
      <c r="F899" s="76" t="e">
        <f t="shared" si="29"/>
        <v>#DIV/0!</v>
      </c>
      <c r="G899" s="76" t="e">
        <f t="shared" si="30"/>
        <v>#DIV/0!</v>
      </c>
    </row>
    <row r="900" spans="1:7">
      <c r="A900" s="60">
        <v>2130508</v>
      </c>
      <c r="B900" s="274" t="s">
        <v>741</v>
      </c>
      <c r="C900" s="64"/>
      <c r="D900" s="148"/>
      <c r="E900" s="148"/>
      <c r="F900" s="76" t="e">
        <f t="shared" si="29"/>
        <v>#DIV/0!</v>
      </c>
      <c r="G900" s="76" t="e">
        <f t="shared" si="30"/>
        <v>#DIV/0!</v>
      </c>
    </row>
    <row r="901" spans="1:7">
      <c r="A901" s="60">
        <v>2130550</v>
      </c>
      <c r="B901" s="274" t="s">
        <v>75</v>
      </c>
      <c r="C901" s="64"/>
      <c r="D901" s="148"/>
      <c r="E901" s="148"/>
      <c r="F901" s="76" t="e">
        <f t="shared" si="29"/>
        <v>#DIV/0!</v>
      </c>
      <c r="G901" s="76" t="e">
        <f t="shared" si="30"/>
        <v>#DIV/0!</v>
      </c>
    </row>
    <row r="902" spans="1:7">
      <c r="A902" s="60">
        <v>2130599</v>
      </c>
      <c r="B902" s="274" t="s">
        <v>742</v>
      </c>
      <c r="C902" s="64"/>
      <c r="D902" s="148"/>
      <c r="E902" s="148"/>
      <c r="F902" s="76" t="e">
        <f t="shared" si="29"/>
        <v>#DIV/0!</v>
      </c>
      <c r="G902" s="76" t="e">
        <f t="shared" si="30"/>
        <v>#DIV/0!</v>
      </c>
    </row>
    <row r="903" spans="1:7">
      <c r="A903" s="186">
        <v>21307</v>
      </c>
      <c r="B903" s="273" t="s">
        <v>743</v>
      </c>
      <c r="C903" s="83">
        <f>SUM(C904:C909)</f>
        <v>915</v>
      </c>
      <c r="D903" s="174">
        <f>SUM(D904:D909)</f>
        <v>497</v>
      </c>
      <c r="E903" s="174">
        <f>SUM(E904:E909)</f>
        <v>693.3</v>
      </c>
      <c r="F903" s="82">
        <f t="shared" ref="F903:F966" si="31">(E903/C903)</f>
        <v>0.757704918032787</v>
      </c>
      <c r="G903" s="82">
        <f t="shared" ref="G903:G966" si="32">E903/D903</f>
        <v>1.39496981891348</v>
      </c>
    </row>
    <row r="904" ht="14.25" spans="1:7">
      <c r="A904" s="60">
        <v>2130701</v>
      </c>
      <c r="B904" s="274" t="s">
        <v>744</v>
      </c>
      <c r="C904" s="252">
        <v>82</v>
      </c>
      <c r="D904" s="148">
        <v>32</v>
      </c>
      <c r="E904" s="253">
        <v>25</v>
      </c>
      <c r="F904" s="76">
        <f t="shared" si="31"/>
        <v>0.304878048780488</v>
      </c>
      <c r="G904" s="76">
        <f t="shared" si="32"/>
        <v>0.78125</v>
      </c>
    </row>
    <row r="905" ht="14.25" spans="1:7">
      <c r="A905" s="60">
        <v>2130704</v>
      </c>
      <c r="B905" s="274" t="s">
        <v>745</v>
      </c>
      <c r="C905" s="252"/>
      <c r="D905" s="148"/>
      <c r="E905" s="253"/>
      <c r="F905" s="76" t="e">
        <f t="shared" si="31"/>
        <v>#DIV/0!</v>
      </c>
      <c r="G905" s="76" t="e">
        <f t="shared" si="32"/>
        <v>#DIV/0!</v>
      </c>
    </row>
    <row r="906" ht="14.25" spans="1:7">
      <c r="A906" s="60">
        <v>2130705</v>
      </c>
      <c r="B906" s="274" t="s">
        <v>746</v>
      </c>
      <c r="C906" s="252">
        <v>833</v>
      </c>
      <c r="D906" s="148">
        <v>465</v>
      </c>
      <c r="E906" s="253">
        <v>668.3</v>
      </c>
      <c r="F906" s="76">
        <f t="shared" si="31"/>
        <v>0.802280912364946</v>
      </c>
      <c r="G906" s="76">
        <f t="shared" si="32"/>
        <v>1.43720430107527</v>
      </c>
    </row>
    <row r="907" spans="1:7">
      <c r="A907" s="60">
        <v>2130706</v>
      </c>
      <c r="B907" s="274" t="s">
        <v>747</v>
      </c>
      <c r="C907" s="64"/>
      <c r="D907" s="148"/>
      <c r="E907" s="148"/>
      <c r="F907" s="76" t="e">
        <f t="shared" si="31"/>
        <v>#DIV/0!</v>
      </c>
      <c r="G907" s="76" t="e">
        <f t="shared" si="32"/>
        <v>#DIV/0!</v>
      </c>
    </row>
    <row r="908" spans="1:7">
      <c r="A908" s="60">
        <v>2130707</v>
      </c>
      <c r="B908" s="274" t="s">
        <v>748</v>
      </c>
      <c r="C908" s="64"/>
      <c r="D908" s="148"/>
      <c r="E908" s="148"/>
      <c r="F908" s="76" t="e">
        <f t="shared" si="31"/>
        <v>#DIV/0!</v>
      </c>
      <c r="G908" s="76" t="e">
        <f t="shared" si="32"/>
        <v>#DIV/0!</v>
      </c>
    </row>
    <row r="909" spans="1:7">
      <c r="A909" s="60">
        <v>2130799</v>
      </c>
      <c r="B909" s="274" t="s">
        <v>749</v>
      </c>
      <c r="C909" s="64"/>
      <c r="D909" s="148"/>
      <c r="E909" s="148"/>
      <c r="F909" s="76" t="e">
        <f t="shared" si="31"/>
        <v>#DIV/0!</v>
      </c>
      <c r="G909" s="76" t="e">
        <f t="shared" si="32"/>
        <v>#DIV/0!</v>
      </c>
    </row>
    <row r="910" spans="1:7">
      <c r="A910" s="186">
        <v>21308</v>
      </c>
      <c r="B910" s="273" t="s">
        <v>750</v>
      </c>
      <c r="C910" s="83">
        <f>SUM(C911:C915)</f>
        <v>0</v>
      </c>
      <c r="D910" s="174">
        <f>SUM(D911:D915)</f>
        <v>0</v>
      </c>
      <c r="E910" s="174">
        <f>SUM(E911:E915)</f>
        <v>5</v>
      </c>
      <c r="F910" s="82" t="e">
        <f t="shared" si="31"/>
        <v>#DIV/0!</v>
      </c>
      <c r="G910" s="82" t="e">
        <f t="shared" si="32"/>
        <v>#DIV/0!</v>
      </c>
    </row>
    <row r="911" spans="1:7">
      <c r="A911" s="60">
        <v>2130801</v>
      </c>
      <c r="B911" s="274" t="s">
        <v>751</v>
      </c>
      <c r="C911" s="64"/>
      <c r="D911" s="148"/>
      <c r="E911" s="148"/>
      <c r="F911" s="76" t="e">
        <f t="shared" si="31"/>
        <v>#DIV/0!</v>
      </c>
      <c r="G911" s="76" t="e">
        <f t="shared" si="32"/>
        <v>#DIV/0!</v>
      </c>
    </row>
    <row r="912" spans="1:7">
      <c r="A912" s="60">
        <v>2130803</v>
      </c>
      <c r="B912" s="274" t="s">
        <v>752</v>
      </c>
      <c r="C912" s="64"/>
      <c r="D912" s="148"/>
      <c r="E912" s="148">
        <v>5</v>
      </c>
      <c r="F912" s="76" t="e">
        <f t="shared" si="31"/>
        <v>#DIV/0!</v>
      </c>
      <c r="G912" s="76" t="e">
        <f t="shared" si="32"/>
        <v>#DIV/0!</v>
      </c>
    </row>
    <row r="913" spans="1:7">
      <c r="A913" s="60">
        <v>2130804</v>
      </c>
      <c r="B913" s="274" t="s">
        <v>753</v>
      </c>
      <c r="C913" s="64"/>
      <c r="D913" s="148"/>
      <c r="E913" s="148"/>
      <c r="F913" s="76" t="e">
        <f t="shared" si="31"/>
        <v>#DIV/0!</v>
      </c>
      <c r="G913" s="76" t="e">
        <f t="shared" si="32"/>
        <v>#DIV/0!</v>
      </c>
    </row>
    <row r="914" spans="1:7">
      <c r="A914" s="60">
        <v>2130805</v>
      </c>
      <c r="B914" s="274" t="s">
        <v>754</v>
      </c>
      <c r="C914" s="64"/>
      <c r="D914" s="148"/>
      <c r="E914" s="148"/>
      <c r="F914" s="76" t="e">
        <f t="shared" si="31"/>
        <v>#DIV/0!</v>
      </c>
      <c r="G914" s="76" t="e">
        <f t="shared" si="32"/>
        <v>#DIV/0!</v>
      </c>
    </row>
    <row r="915" spans="1:7">
      <c r="A915" s="60">
        <v>2130899</v>
      </c>
      <c r="B915" s="274" t="s">
        <v>755</v>
      </c>
      <c r="C915" s="64"/>
      <c r="D915" s="148"/>
      <c r="E915" s="148"/>
      <c r="F915" s="76" t="e">
        <f t="shared" si="31"/>
        <v>#DIV/0!</v>
      </c>
      <c r="G915" s="76" t="e">
        <f t="shared" si="32"/>
        <v>#DIV/0!</v>
      </c>
    </row>
    <row r="916" spans="1:7">
      <c r="A916" s="186">
        <v>21309</v>
      </c>
      <c r="B916" s="273" t="s">
        <v>756</v>
      </c>
      <c r="C916" s="83">
        <f>SUM(C917:C918)</f>
        <v>0</v>
      </c>
      <c r="D916" s="174">
        <f>SUM(D917:D918)</f>
        <v>0</v>
      </c>
      <c r="E916" s="174">
        <f>SUM(E917:E918)</f>
        <v>0</v>
      </c>
      <c r="F916" s="82" t="e">
        <f t="shared" si="31"/>
        <v>#DIV/0!</v>
      </c>
      <c r="G916" s="82" t="e">
        <f t="shared" si="32"/>
        <v>#DIV/0!</v>
      </c>
    </row>
    <row r="917" spans="1:7">
      <c r="A917" s="60">
        <v>2130901</v>
      </c>
      <c r="B917" s="274" t="s">
        <v>757</v>
      </c>
      <c r="C917" s="64"/>
      <c r="D917" s="148"/>
      <c r="E917" s="148"/>
      <c r="F917" s="76" t="e">
        <f t="shared" si="31"/>
        <v>#DIV/0!</v>
      </c>
      <c r="G917" s="76" t="e">
        <f t="shared" si="32"/>
        <v>#DIV/0!</v>
      </c>
    </row>
    <row r="918" spans="1:7">
      <c r="A918" s="60">
        <v>2130999</v>
      </c>
      <c r="B918" s="274" t="s">
        <v>758</v>
      </c>
      <c r="C918" s="64"/>
      <c r="D918" s="148"/>
      <c r="E918" s="148"/>
      <c r="F918" s="76" t="e">
        <f t="shared" si="31"/>
        <v>#DIV/0!</v>
      </c>
      <c r="G918" s="76" t="e">
        <f t="shared" si="32"/>
        <v>#DIV/0!</v>
      </c>
    </row>
    <row r="919" spans="1:7">
      <c r="A919" s="186">
        <v>21399</v>
      </c>
      <c r="B919" s="273" t="s">
        <v>759</v>
      </c>
      <c r="C919" s="83">
        <f>SUM(C920:C921)</f>
        <v>0</v>
      </c>
      <c r="D919" s="174">
        <f>SUM(D920:D921)</f>
        <v>0</v>
      </c>
      <c r="E919" s="174">
        <f>SUM(E920:E921)</f>
        <v>0</v>
      </c>
      <c r="F919" s="82" t="e">
        <f t="shared" si="31"/>
        <v>#DIV/0!</v>
      </c>
      <c r="G919" s="82" t="e">
        <f t="shared" si="32"/>
        <v>#DIV/0!</v>
      </c>
    </row>
    <row r="920" spans="1:7">
      <c r="A920" s="60">
        <v>2139901</v>
      </c>
      <c r="B920" s="274" t="s">
        <v>760</v>
      </c>
      <c r="C920" s="64"/>
      <c r="D920" s="148"/>
      <c r="E920" s="148"/>
      <c r="F920" s="76" t="e">
        <f t="shared" si="31"/>
        <v>#DIV/0!</v>
      </c>
      <c r="G920" s="76" t="e">
        <f t="shared" si="32"/>
        <v>#DIV/0!</v>
      </c>
    </row>
    <row r="921" spans="1:7">
      <c r="A921" s="60">
        <v>2139999</v>
      </c>
      <c r="B921" s="274" t="s">
        <v>761</v>
      </c>
      <c r="C921" s="64"/>
      <c r="D921" s="148"/>
      <c r="E921" s="148"/>
      <c r="F921" s="76" t="e">
        <f t="shared" si="31"/>
        <v>#DIV/0!</v>
      </c>
      <c r="G921" s="76" t="e">
        <f t="shared" si="32"/>
        <v>#DIV/0!</v>
      </c>
    </row>
    <row r="922" spans="1:7">
      <c r="A922" s="246">
        <v>214</v>
      </c>
      <c r="B922" s="275" t="s">
        <v>762</v>
      </c>
      <c r="C922" s="63">
        <f>SUM(C923,C945,C955,C965,C972,C977)</f>
        <v>0</v>
      </c>
      <c r="D922" s="248">
        <f>SUM(D923,D945,D955,D965,D972,D977)</f>
        <v>0</v>
      </c>
      <c r="E922" s="248">
        <f>SUM(E923,E945,E955,E965,E972,E977)</f>
        <v>0</v>
      </c>
      <c r="F922" s="249" t="e">
        <f t="shared" si="31"/>
        <v>#DIV/0!</v>
      </c>
      <c r="G922" s="249" t="e">
        <f t="shared" si="32"/>
        <v>#DIV/0!</v>
      </c>
    </row>
    <row r="923" spans="1:7">
      <c r="A923" s="186">
        <v>21401</v>
      </c>
      <c r="B923" s="273" t="s">
        <v>763</v>
      </c>
      <c r="C923" s="83">
        <f>SUM(C924:C944)</f>
        <v>0</v>
      </c>
      <c r="D923" s="174">
        <f>SUM(D924:D944)</f>
        <v>0</v>
      </c>
      <c r="E923" s="174">
        <f>SUM(E924:E944)</f>
        <v>0</v>
      </c>
      <c r="F923" s="82" t="e">
        <f t="shared" si="31"/>
        <v>#DIV/0!</v>
      </c>
      <c r="G923" s="82" t="e">
        <f t="shared" si="32"/>
        <v>#DIV/0!</v>
      </c>
    </row>
    <row r="924" spans="1:7">
      <c r="A924" s="60">
        <v>2140101</v>
      </c>
      <c r="B924" s="274" t="s">
        <v>66</v>
      </c>
      <c r="C924" s="64"/>
      <c r="D924" s="148"/>
      <c r="E924" s="148"/>
      <c r="F924" s="76" t="e">
        <f t="shared" si="31"/>
        <v>#DIV/0!</v>
      </c>
      <c r="G924" s="76" t="e">
        <f t="shared" si="32"/>
        <v>#DIV/0!</v>
      </c>
    </row>
    <row r="925" spans="1:7">
      <c r="A925" s="60">
        <v>2140102</v>
      </c>
      <c r="B925" s="274" t="s">
        <v>67</v>
      </c>
      <c r="C925" s="64"/>
      <c r="D925" s="148"/>
      <c r="E925" s="148"/>
      <c r="F925" s="76" t="e">
        <f t="shared" si="31"/>
        <v>#DIV/0!</v>
      </c>
      <c r="G925" s="76" t="e">
        <f t="shared" si="32"/>
        <v>#DIV/0!</v>
      </c>
    </row>
    <row r="926" spans="1:7">
      <c r="A926" s="60">
        <v>2140103</v>
      </c>
      <c r="B926" s="274" t="s">
        <v>68</v>
      </c>
      <c r="C926" s="64"/>
      <c r="D926" s="148"/>
      <c r="E926" s="148"/>
      <c r="F926" s="76" t="e">
        <f t="shared" si="31"/>
        <v>#DIV/0!</v>
      </c>
      <c r="G926" s="76" t="e">
        <f t="shared" si="32"/>
        <v>#DIV/0!</v>
      </c>
    </row>
    <row r="927" spans="1:7">
      <c r="A927" s="60">
        <v>2140104</v>
      </c>
      <c r="B927" s="274" t="s">
        <v>764</v>
      </c>
      <c r="C927" s="64"/>
      <c r="D927" s="148"/>
      <c r="E927" s="148"/>
      <c r="F927" s="76" t="e">
        <f t="shared" si="31"/>
        <v>#DIV/0!</v>
      </c>
      <c r="G927" s="76" t="e">
        <f t="shared" si="32"/>
        <v>#DIV/0!</v>
      </c>
    </row>
    <row r="928" spans="1:7">
      <c r="A928" s="60">
        <v>2140106</v>
      </c>
      <c r="B928" s="274" t="s">
        <v>765</v>
      </c>
      <c r="C928" s="64"/>
      <c r="D928" s="148"/>
      <c r="E928" s="148"/>
      <c r="F928" s="76" t="e">
        <f t="shared" si="31"/>
        <v>#DIV/0!</v>
      </c>
      <c r="G928" s="76" t="e">
        <f t="shared" si="32"/>
        <v>#DIV/0!</v>
      </c>
    </row>
    <row r="929" spans="1:7">
      <c r="A929" s="60">
        <v>2140109</v>
      </c>
      <c r="B929" s="274" t="s">
        <v>766</v>
      </c>
      <c r="C929" s="64"/>
      <c r="D929" s="148"/>
      <c r="E929" s="148"/>
      <c r="F929" s="76" t="e">
        <f t="shared" si="31"/>
        <v>#DIV/0!</v>
      </c>
      <c r="G929" s="76" t="e">
        <f t="shared" si="32"/>
        <v>#DIV/0!</v>
      </c>
    </row>
    <row r="930" spans="1:7">
      <c r="A930" s="60">
        <v>2140110</v>
      </c>
      <c r="B930" s="274" t="s">
        <v>767</v>
      </c>
      <c r="C930" s="64"/>
      <c r="D930" s="148"/>
      <c r="E930" s="148"/>
      <c r="F930" s="76" t="e">
        <f t="shared" si="31"/>
        <v>#DIV/0!</v>
      </c>
      <c r="G930" s="76" t="e">
        <f t="shared" si="32"/>
        <v>#DIV/0!</v>
      </c>
    </row>
    <row r="931" spans="1:7">
      <c r="A931" s="60">
        <v>2140111</v>
      </c>
      <c r="B931" s="274" t="s">
        <v>768</v>
      </c>
      <c r="C931" s="64"/>
      <c r="D931" s="148"/>
      <c r="E931" s="148"/>
      <c r="F931" s="76" t="e">
        <f t="shared" si="31"/>
        <v>#DIV/0!</v>
      </c>
      <c r="G931" s="76" t="e">
        <f t="shared" si="32"/>
        <v>#DIV/0!</v>
      </c>
    </row>
    <row r="932" spans="1:7">
      <c r="A932" s="60">
        <v>2140112</v>
      </c>
      <c r="B932" s="274" t="s">
        <v>769</v>
      </c>
      <c r="C932" s="64"/>
      <c r="D932" s="148"/>
      <c r="E932" s="148"/>
      <c r="F932" s="76" t="e">
        <f t="shared" si="31"/>
        <v>#DIV/0!</v>
      </c>
      <c r="G932" s="76" t="e">
        <f t="shared" si="32"/>
        <v>#DIV/0!</v>
      </c>
    </row>
    <row r="933" spans="1:7">
      <c r="A933" s="60">
        <v>2140114</v>
      </c>
      <c r="B933" s="274" t="s">
        <v>770</v>
      </c>
      <c r="C933" s="64"/>
      <c r="D933" s="148"/>
      <c r="E933" s="148"/>
      <c r="F933" s="76" t="e">
        <f t="shared" si="31"/>
        <v>#DIV/0!</v>
      </c>
      <c r="G933" s="76" t="e">
        <f t="shared" si="32"/>
        <v>#DIV/0!</v>
      </c>
    </row>
    <row r="934" spans="1:7">
      <c r="A934" s="60">
        <v>2140122</v>
      </c>
      <c r="B934" s="274" t="s">
        <v>771</v>
      </c>
      <c r="C934" s="64"/>
      <c r="D934" s="148"/>
      <c r="E934" s="148"/>
      <c r="F934" s="76" t="e">
        <f t="shared" si="31"/>
        <v>#DIV/0!</v>
      </c>
      <c r="G934" s="76" t="e">
        <f t="shared" si="32"/>
        <v>#DIV/0!</v>
      </c>
    </row>
    <row r="935" spans="1:7">
      <c r="A935" s="60">
        <v>2140123</v>
      </c>
      <c r="B935" s="274" t="s">
        <v>772</v>
      </c>
      <c r="C935" s="64"/>
      <c r="D935" s="148"/>
      <c r="E935" s="148"/>
      <c r="F935" s="76" t="e">
        <f t="shared" si="31"/>
        <v>#DIV/0!</v>
      </c>
      <c r="G935" s="76" t="e">
        <f t="shared" si="32"/>
        <v>#DIV/0!</v>
      </c>
    </row>
    <row r="936" spans="1:7">
      <c r="A936" s="60">
        <v>2140127</v>
      </c>
      <c r="B936" s="274" t="s">
        <v>773</v>
      </c>
      <c r="C936" s="64"/>
      <c r="D936" s="148"/>
      <c r="E936" s="148"/>
      <c r="F936" s="76" t="e">
        <f t="shared" si="31"/>
        <v>#DIV/0!</v>
      </c>
      <c r="G936" s="76" t="e">
        <f t="shared" si="32"/>
        <v>#DIV/0!</v>
      </c>
    </row>
    <row r="937" spans="1:7">
      <c r="A937" s="60">
        <v>2140128</v>
      </c>
      <c r="B937" s="274" t="s">
        <v>774</v>
      </c>
      <c r="C937" s="64"/>
      <c r="D937" s="148"/>
      <c r="E937" s="148"/>
      <c r="F937" s="76" t="e">
        <f t="shared" si="31"/>
        <v>#DIV/0!</v>
      </c>
      <c r="G937" s="76" t="e">
        <f t="shared" si="32"/>
        <v>#DIV/0!</v>
      </c>
    </row>
    <row r="938" spans="1:7">
      <c r="A938" s="60">
        <v>2140129</v>
      </c>
      <c r="B938" s="274" t="s">
        <v>775</v>
      </c>
      <c r="C938" s="64"/>
      <c r="D938" s="148"/>
      <c r="E938" s="148"/>
      <c r="F938" s="76" t="e">
        <f t="shared" si="31"/>
        <v>#DIV/0!</v>
      </c>
      <c r="G938" s="76" t="e">
        <f t="shared" si="32"/>
        <v>#DIV/0!</v>
      </c>
    </row>
    <row r="939" spans="1:7">
      <c r="A939" s="60">
        <v>2140130</v>
      </c>
      <c r="B939" s="274" t="s">
        <v>776</v>
      </c>
      <c r="C939" s="64"/>
      <c r="D939" s="148"/>
      <c r="E939" s="148"/>
      <c r="F939" s="76" t="e">
        <f t="shared" si="31"/>
        <v>#DIV/0!</v>
      </c>
      <c r="G939" s="76" t="e">
        <f t="shared" si="32"/>
        <v>#DIV/0!</v>
      </c>
    </row>
    <row r="940" spans="1:7">
      <c r="A940" s="60">
        <v>2140131</v>
      </c>
      <c r="B940" s="274" t="s">
        <v>777</v>
      </c>
      <c r="C940" s="64"/>
      <c r="D940" s="148"/>
      <c r="E940" s="148"/>
      <c r="F940" s="76" t="e">
        <f t="shared" si="31"/>
        <v>#DIV/0!</v>
      </c>
      <c r="G940" s="76" t="e">
        <f t="shared" si="32"/>
        <v>#DIV/0!</v>
      </c>
    </row>
    <row r="941" spans="1:7">
      <c r="A941" s="60">
        <v>2140133</v>
      </c>
      <c r="B941" s="274" t="s">
        <v>778</v>
      </c>
      <c r="C941" s="64"/>
      <c r="D941" s="148"/>
      <c r="E941" s="148"/>
      <c r="F941" s="76" t="e">
        <f t="shared" si="31"/>
        <v>#DIV/0!</v>
      </c>
      <c r="G941" s="76" t="e">
        <f t="shared" si="32"/>
        <v>#DIV/0!</v>
      </c>
    </row>
    <row r="942" spans="1:7">
      <c r="A942" s="60">
        <v>2140136</v>
      </c>
      <c r="B942" s="274" t="s">
        <v>779</v>
      </c>
      <c r="C942" s="64"/>
      <c r="D942" s="148"/>
      <c r="E942" s="148"/>
      <c r="F942" s="76" t="e">
        <f t="shared" si="31"/>
        <v>#DIV/0!</v>
      </c>
      <c r="G942" s="76" t="e">
        <f t="shared" si="32"/>
        <v>#DIV/0!</v>
      </c>
    </row>
    <row r="943" spans="1:7">
      <c r="A943" s="60">
        <v>2140138</v>
      </c>
      <c r="B943" s="274" t="s">
        <v>780</v>
      </c>
      <c r="C943" s="64"/>
      <c r="D943" s="148"/>
      <c r="E943" s="148"/>
      <c r="F943" s="76" t="e">
        <f t="shared" si="31"/>
        <v>#DIV/0!</v>
      </c>
      <c r="G943" s="76" t="e">
        <f t="shared" si="32"/>
        <v>#DIV/0!</v>
      </c>
    </row>
    <row r="944" spans="1:7">
      <c r="A944" s="60">
        <v>2140199</v>
      </c>
      <c r="B944" s="274" t="s">
        <v>781</v>
      </c>
      <c r="C944" s="64"/>
      <c r="D944" s="148"/>
      <c r="E944" s="148"/>
      <c r="F944" s="76" t="e">
        <f t="shared" si="31"/>
        <v>#DIV/0!</v>
      </c>
      <c r="G944" s="76" t="e">
        <f t="shared" si="32"/>
        <v>#DIV/0!</v>
      </c>
    </row>
    <row r="945" spans="1:7">
      <c r="A945" s="186">
        <v>21402</v>
      </c>
      <c r="B945" s="273" t="s">
        <v>782</v>
      </c>
      <c r="C945" s="83">
        <f>SUM(C946:C954)</f>
        <v>0</v>
      </c>
      <c r="D945" s="174">
        <f>SUM(D946:D954)</f>
        <v>0</v>
      </c>
      <c r="E945" s="174">
        <f>SUM(E946:E954)</f>
        <v>0</v>
      </c>
      <c r="F945" s="82" t="e">
        <f t="shared" si="31"/>
        <v>#DIV/0!</v>
      </c>
      <c r="G945" s="82" t="e">
        <f t="shared" si="32"/>
        <v>#DIV/0!</v>
      </c>
    </row>
    <row r="946" spans="1:7">
      <c r="A946" s="60">
        <v>2140201</v>
      </c>
      <c r="B946" s="274" t="s">
        <v>66</v>
      </c>
      <c r="C946" s="64"/>
      <c r="D946" s="148"/>
      <c r="E946" s="148"/>
      <c r="F946" s="76" t="e">
        <f t="shared" si="31"/>
        <v>#DIV/0!</v>
      </c>
      <c r="G946" s="76" t="e">
        <f t="shared" si="32"/>
        <v>#DIV/0!</v>
      </c>
    </row>
    <row r="947" spans="1:7">
      <c r="A947" s="60">
        <v>2140202</v>
      </c>
      <c r="B947" s="274" t="s">
        <v>67</v>
      </c>
      <c r="C947" s="64"/>
      <c r="D947" s="148"/>
      <c r="E947" s="148"/>
      <c r="F947" s="76" t="e">
        <f t="shared" si="31"/>
        <v>#DIV/0!</v>
      </c>
      <c r="G947" s="76" t="e">
        <f t="shared" si="32"/>
        <v>#DIV/0!</v>
      </c>
    </row>
    <row r="948" spans="1:7">
      <c r="A948" s="60">
        <v>2140203</v>
      </c>
      <c r="B948" s="274" t="s">
        <v>68</v>
      </c>
      <c r="C948" s="64"/>
      <c r="D948" s="148"/>
      <c r="E948" s="148"/>
      <c r="F948" s="76" t="e">
        <f t="shared" si="31"/>
        <v>#DIV/0!</v>
      </c>
      <c r="G948" s="76" t="e">
        <f t="shared" si="32"/>
        <v>#DIV/0!</v>
      </c>
    </row>
    <row r="949" spans="1:7">
      <c r="A949" s="60">
        <v>2140204</v>
      </c>
      <c r="B949" s="274" t="s">
        <v>783</v>
      </c>
      <c r="C949" s="64"/>
      <c r="D949" s="148"/>
      <c r="E949" s="148"/>
      <c r="F949" s="76" t="e">
        <f t="shared" si="31"/>
        <v>#DIV/0!</v>
      </c>
      <c r="G949" s="76" t="e">
        <f t="shared" si="32"/>
        <v>#DIV/0!</v>
      </c>
    </row>
    <row r="950" spans="1:7">
      <c r="A950" s="60">
        <v>2140205</v>
      </c>
      <c r="B950" s="274" t="s">
        <v>784</v>
      </c>
      <c r="C950" s="64"/>
      <c r="D950" s="148"/>
      <c r="E950" s="148"/>
      <c r="F950" s="76" t="e">
        <f t="shared" si="31"/>
        <v>#DIV/0!</v>
      </c>
      <c r="G950" s="76" t="e">
        <f t="shared" si="32"/>
        <v>#DIV/0!</v>
      </c>
    </row>
    <row r="951" spans="1:7">
      <c r="A951" s="60">
        <v>2140206</v>
      </c>
      <c r="B951" s="274" t="s">
        <v>785</v>
      </c>
      <c r="C951" s="64"/>
      <c r="D951" s="148"/>
      <c r="E951" s="148"/>
      <c r="F951" s="76" t="e">
        <f t="shared" si="31"/>
        <v>#DIV/0!</v>
      </c>
      <c r="G951" s="76" t="e">
        <f t="shared" si="32"/>
        <v>#DIV/0!</v>
      </c>
    </row>
    <row r="952" spans="1:7">
      <c r="A952" s="60">
        <v>2140207</v>
      </c>
      <c r="B952" s="274" t="s">
        <v>786</v>
      </c>
      <c r="C952" s="64"/>
      <c r="D952" s="148"/>
      <c r="E952" s="148"/>
      <c r="F952" s="76" t="e">
        <f t="shared" si="31"/>
        <v>#DIV/0!</v>
      </c>
      <c r="G952" s="76" t="e">
        <f t="shared" si="32"/>
        <v>#DIV/0!</v>
      </c>
    </row>
    <row r="953" spans="1:7">
      <c r="A953" s="60">
        <v>2140208</v>
      </c>
      <c r="B953" s="274" t="s">
        <v>787</v>
      </c>
      <c r="C953" s="64"/>
      <c r="D953" s="148"/>
      <c r="E953" s="148"/>
      <c r="F953" s="76" t="e">
        <f t="shared" si="31"/>
        <v>#DIV/0!</v>
      </c>
      <c r="G953" s="76" t="e">
        <f t="shared" si="32"/>
        <v>#DIV/0!</v>
      </c>
    </row>
    <row r="954" spans="1:7">
      <c r="A954" s="60">
        <v>2140299</v>
      </c>
      <c r="B954" s="274" t="s">
        <v>788</v>
      </c>
      <c r="C954" s="64"/>
      <c r="D954" s="148"/>
      <c r="E954" s="148"/>
      <c r="F954" s="76" t="e">
        <f t="shared" si="31"/>
        <v>#DIV/0!</v>
      </c>
      <c r="G954" s="76" t="e">
        <f t="shared" si="32"/>
        <v>#DIV/0!</v>
      </c>
    </row>
    <row r="955" spans="1:7">
      <c r="A955" s="186">
        <v>21403</v>
      </c>
      <c r="B955" s="273" t="s">
        <v>789</v>
      </c>
      <c r="C955" s="83">
        <f>SUM(C956:C964)</f>
        <v>0</v>
      </c>
      <c r="D955" s="174">
        <f>SUM(D956:D964)</f>
        <v>0</v>
      </c>
      <c r="E955" s="174">
        <f>SUM(E956:E964)</f>
        <v>0</v>
      </c>
      <c r="F955" s="82" t="e">
        <f t="shared" si="31"/>
        <v>#DIV/0!</v>
      </c>
      <c r="G955" s="82" t="e">
        <f t="shared" si="32"/>
        <v>#DIV/0!</v>
      </c>
    </row>
    <row r="956" spans="1:7">
      <c r="A956" s="60">
        <v>2140301</v>
      </c>
      <c r="B956" s="274" t="s">
        <v>66</v>
      </c>
      <c r="C956" s="64"/>
      <c r="D956" s="148"/>
      <c r="E956" s="148"/>
      <c r="F956" s="76" t="e">
        <f t="shared" si="31"/>
        <v>#DIV/0!</v>
      </c>
      <c r="G956" s="76" t="e">
        <f t="shared" si="32"/>
        <v>#DIV/0!</v>
      </c>
    </row>
    <row r="957" spans="1:7">
      <c r="A957" s="60">
        <v>2140302</v>
      </c>
      <c r="B957" s="274" t="s">
        <v>67</v>
      </c>
      <c r="C957" s="64"/>
      <c r="D957" s="148"/>
      <c r="E957" s="148"/>
      <c r="F957" s="76" t="e">
        <f t="shared" si="31"/>
        <v>#DIV/0!</v>
      </c>
      <c r="G957" s="76" t="e">
        <f t="shared" si="32"/>
        <v>#DIV/0!</v>
      </c>
    </row>
    <row r="958" spans="1:7">
      <c r="A958" s="60">
        <v>2140303</v>
      </c>
      <c r="B958" s="274" t="s">
        <v>68</v>
      </c>
      <c r="C958" s="64"/>
      <c r="D958" s="148"/>
      <c r="E958" s="148"/>
      <c r="F958" s="76" t="e">
        <f t="shared" si="31"/>
        <v>#DIV/0!</v>
      </c>
      <c r="G958" s="76" t="e">
        <f t="shared" si="32"/>
        <v>#DIV/0!</v>
      </c>
    </row>
    <row r="959" spans="1:7">
      <c r="A959" s="60">
        <v>2140304</v>
      </c>
      <c r="B959" s="274" t="s">
        <v>790</v>
      </c>
      <c r="C959" s="64"/>
      <c r="D959" s="148"/>
      <c r="E959" s="148"/>
      <c r="F959" s="76" t="e">
        <f t="shared" si="31"/>
        <v>#DIV/0!</v>
      </c>
      <c r="G959" s="76" t="e">
        <f t="shared" si="32"/>
        <v>#DIV/0!</v>
      </c>
    </row>
    <row r="960" spans="1:7">
      <c r="A960" s="60">
        <v>2140305</v>
      </c>
      <c r="B960" s="274" t="s">
        <v>791</v>
      </c>
      <c r="C960" s="64"/>
      <c r="D960" s="148"/>
      <c r="E960" s="148"/>
      <c r="F960" s="76" t="e">
        <f t="shared" si="31"/>
        <v>#DIV/0!</v>
      </c>
      <c r="G960" s="76" t="e">
        <f t="shared" si="32"/>
        <v>#DIV/0!</v>
      </c>
    </row>
    <row r="961" spans="1:7">
      <c r="A961" s="60">
        <v>2140306</v>
      </c>
      <c r="B961" s="274" t="s">
        <v>792</v>
      </c>
      <c r="C961" s="64"/>
      <c r="D961" s="148"/>
      <c r="E961" s="148"/>
      <c r="F961" s="76" t="e">
        <f t="shared" si="31"/>
        <v>#DIV/0!</v>
      </c>
      <c r="G961" s="76" t="e">
        <f t="shared" si="32"/>
        <v>#DIV/0!</v>
      </c>
    </row>
    <row r="962" spans="1:7">
      <c r="A962" s="60">
        <v>2140307</v>
      </c>
      <c r="B962" s="274" t="s">
        <v>793</v>
      </c>
      <c r="C962" s="64"/>
      <c r="D962" s="148"/>
      <c r="E962" s="148"/>
      <c r="F962" s="76" t="e">
        <f t="shared" si="31"/>
        <v>#DIV/0!</v>
      </c>
      <c r="G962" s="76" t="e">
        <f t="shared" si="32"/>
        <v>#DIV/0!</v>
      </c>
    </row>
    <row r="963" spans="1:7">
      <c r="A963" s="60">
        <v>2140308</v>
      </c>
      <c r="B963" s="274" t="s">
        <v>794</v>
      </c>
      <c r="C963" s="64"/>
      <c r="D963" s="148"/>
      <c r="E963" s="148"/>
      <c r="F963" s="76" t="e">
        <f t="shared" si="31"/>
        <v>#DIV/0!</v>
      </c>
      <c r="G963" s="76" t="e">
        <f t="shared" si="32"/>
        <v>#DIV/0!</v>
      </c>
    </row>
    <row r="964" spans="1:7">
      <c r="A964" s="60">
        <v>2140399</v>
      </c>
      <c r="B964" s="274" t="s">
        <v>795</v>
      </c>
      <c r="C964" s="64"/>
      <c r="D964" s="148"/>
      <c r="E964" s="148"/>
      <c r="F964" s="76" t="e">
        <f t="shared" si="31"/>
        <v>#DIV/0!</v>
      </c>
      <c r="G964" s="76" t="e">
        <f t="shared" si="32"/>
        <v>#DIV/0!</v>
      </c>
    </row>
    <row r="965" spans="1:7">
      <c r="A965" s="186">
        <v>21405</v>
      </c>
      <c r="B965" s="273" t="s">
        <v>796</v>
      </c>
      <c r="C965" s="83">
        <f>SUM(C966:C971)</f>
        <v>0</v>
      </c>
      <c r="D965" s="174">
        <f>SUM(D966:D971)</f>
        <v>0</v>
      </c>
      <c r="E965" s="174">
        <f>SUM(E966:E971)</f>
        <v>0</v>
      </c>
      <c r="F965" s="82" t="e">
        <f t="shared" si="31"/>
        <v>#DIV/0!</v>
      </c>
      <c r="G965" s="82" t="e">
        <f t="shared" si="32"/>
        <v>#DIV/0!</v>
      </c>
    </row>
    <row r="966" spans="1:7">
      <c r="A966" s="60">
        <v>2140501</v>
      </c>
      <c r="B966" s="274" t="s">
        <v>66</v>
      </c>
      <c r="C966" s="64"/>
      <c r="D966" s="148"/>
      <c r="E966" s="148"/>
      <c r="F966" s="76" t="e">
        <f t="shared" si="31"/>
        <v>#DIV/0!</v>
      </c>
      <c r="G966" s="76" t="e">
        <f t="shared" si="32"/>
        <v>#DIV/0!</v>
      </c>
    </row>
    <row r="967" spans="1:7">
      <c r="A967" s="60">
        <v>2140502</v>
      </c>
      <c r="B967" s="274" t="s">
        <v>67</v>
      </c>
      <c r="C967" s="64"/>
      <c r="D967" s="148"/>
      <c r="E967" s="148"/>
      <c r="F967" s="76" t="e">
        <f t="shared" ref="F967:F1030" si="33">(E967/C967)</f>
        <v>#DIV/0!</v>
      </c>
      <c r="G967" s="76" t="e">
        <f t="shared" ref="G967:G1030" si="34">E967/D967</f>
        <v>#DIV/0!</v>
      </c>
    </row>
    <row r="968" spans="1:7">
      <c r="A968" s="60">
        <v>2140503</v>
      </c>
      <c r="B968" s="274" t="s">
        <v>68</v>
      </c>
      <c r="C968" s="64"/>
      <c r="D968" s="148"/>
      <c r="E968" s="148"/>
      <c r="F968" s="76" t="e">
        <f t="shared" si="33"/>
        <v>#DIV/0!</v>
      </c>
      <c r="G968" s="76" t="e">
        <f t="shared" si="34"/>
        <v>#DIV/0!</v>
      </c>
    </row>
    <row r="969" spans="1:7">
      <c r="A969" s="60">
        <v>2140504</v>
      </c>
      <c r="B969" s="274" t="s">
        <v>787</v>
      </c>
      <c r="C969" s="64"/>
      <c r="D969" s="148"/>
      <c r="E969" s="148"/>
      <c r="F969" s="76" t="e">
        <f t="shared" si="33"/>
        <v>#DIV/0!</v>
      </c>
      <c r="G969" s="76" t="e">
        <f t="shared" si="34"/>
        <v>#DIV/0!</v>
      </c>
    </row>
    <row r="970" spans="1:7">
      <c r="A970" s="60">
        <v>2140505</v>
      </c>
      <c r="B970" s="274" t="s">
        <v>797</v>
      </c>
      <c r="C970" s="64"/>
      <c r="D970" s="148"/>
      <c r="E970" s="148"/>
      <c r="F970" s="76" t="e">
        <f t="shared" si="33"/>
        <v>#DIV/0!</v>
      </c>
      <c r="G970" s="76" t="e">
        <f t="shared" si="34"/>
        <v>#DIV/0!</v>
      </c>
    </row>
    <row r="971" spans="1:7">
      <c r="A971" s="60">
        <v>2140599</v>
      </c>
      <c r="B971" s="274" t="s">
        <v>798</v>
      </c>
      <c r="C971" s="64"/>
      <c r="D971" s="148"/>
      <c r="E971" s="148"/>
      <c r="F971" s="76" t="e">
        <f t="shared" si="33"/>
        <v>#DIV/0!</v>
      </c>
      <c r="G971" s="76" t="e">
        <f t="shared" si="34"/>
        <v>#DIV/0!</v>
      </c>
    </row>
    <row r="972" spans="1:7">
      <c r="A972" s="186">
        <v>21406</v>
      </c>
      <c r="B972" s="273" t="s">
        <v>799</v>
      </c>
      <c r="C972" s="83">
        <f>SUM(C973:C976)</f>
        <v>0</v>
      </c>
      <c r="D972" s="174">
        <f>SUM(D973:D976)</f>
        <v>0</v>
      </c>
      <c r="E972" s="174">
        <f>SUM(E973:E976)</f>
        <v>0</v>
      </c>
      <c r="F972" s="82" t="e">
        <f t="shared" si="33"/>
        <v>#DIV/0!</v>
      </c>
      <c r="G972" s="82" t="e">
        <f t="shared" si="34"/>
        <v>#DIV/0!</v>
      </c>
    </row>
    <row r="973" spans="1:7">
      <c r="A973" s="60">
        <v>2140601</v>
      </c>
      <c r="B973" s="274" t="s">
        <v>800</v>
      </c>
      <c r="C973" s="64"/>
      <c r="D973" s="148"/>
      <c r="E973" s="148"/>
      <c r="F973" s="76" t="e">
        <f t="shared" si="33"/>
        <v>#DIV/0!</v>
      </c>
      <c r="G973" s="76" t="e">
        <f t="shared" si="34"/>
        <v>#DIV/0!</v>
      </c>
    </row>
    <row r="974" spans="1:7">
      <c r="A974" s="60">
        <v>2140602</v>
      </c>
      <c r="B974" s="274" t="s">
        <v>801</v>
      </c>
      <c r="C974" s="64"/>
      <c r="D974" s="148"/>
      <c r="E974" s="148"/>
      <c r="F974" s="76" t="e">
        <f t="shared" si="33"/>
        <v>#DIV/0!</v>
      </c>
      <c r="G974" s="76" t="e">
        <f t="shared" si="34"/>
        <v>#DIV/0!</v>
      </c>
    </row>
    <row r="975" spans="1:7">
      <c r="A975" s="60">
        <v>2140603</v>
      </c>
      <c r="B975" s="274" t="s">
        <v>802</v>
      </c>
      <c r="C975" s="64"/>
      <c r="D975" s="148"/>
      <c r="E975" s="148"/>
      <c r="F975" s="76" t="e">
        <f t="shared" si="33"/>
        <v>#DIV/0!</v>
      </c>
      <c r="G975" s="76" t="e">
        <f t="shared" si="34"/>
        <v>#DIV/0!</v>
      </c>
    </row>
    <row r="976" spans="1:7">
      <c r="A976" s="60">
        <v>2140699</v>
      </c>
      <c r="B976" s="274" t="s">
        <v>803</v>
      </c>
      <c r="C976" s="64"/>
      <c r="D976" s="148"/>
      <c r="E976" s="148"/>
      <c r="F976" s="76" t="e">
        <f t="shared" si="33"/>
        <v>#DIV/0!</v>
      </c>
      <c r="G976" s="76" t="e">
        <f t="shared" si="34"/>
        <v>#DIV/0!</v>
      </c>
    </row>
    <row r="977" spans="1:7">
      <c r="A977" s="186">
        <v>21499</v>
      </c>
      <c r="B977" s="273" t="s">
        <v>804</v>
      </c>
      <c r="C977" s="83">
        <f>SUM(C978:C979)</f>
        <v>0</v>
      </c>
      <c r="D977" s="174">
        <f>SUM(D978:D979)</f>
        <v>0</v>
      </c>
      <c r="E977" s="174">
        <f>SUM(E978:E979)</f>
        <v>0</v>
      </c>
      <c r="F977" s="82" t="e">
        <f t="shared" si="33"/>
        <v>#DIV/0!</v>
      </c>
      <c r="G977" s="82" t="e">
        <f t="shared" si="34"/>
        <v>#DIV/0!</v>
      </c>
    </row>
    <row r="978" spans="1:7">
      <c r="A978" s="60">
        <v>2149901</v>
      </c>
      <c r="B978" s="274" t="s">
        <v>805</v>
      </c>
      <c r="C978" s="64"/>
      <c r="D978" s="148"/>
      <c r="E978" s="148"/>
      <c r="F978" s="76" t="e">
        <f t="shared" si="33"/>
        <v>#DIV/0!</v>
      </c>
      <c r="G978" s="76" t="e">
        <f t="shared" si="34"/>
        <v>#DIV/0!</v>
      </c>
    </row>
    <row r="979" spans="1:7">
      <c r="A979" s="60">
        <v>2149999</v>
      </c>
      <c r="B979" s="274" t="s">
        <v>806</v>
      </c>
      <c r="C979" s="64"/>
      <c r="D979" s="148"/>
      <c r="E979" s="148"/>
      <c r="F979" s="76" t="e">
        <f t="shared" si="33"/>
        <v>#DIV/0!</v>
      </c>
      <c r="G979" s="76" t="e">
        <f t="shared" si="34"/>
        <v>#DIV/0!</v>
      </c>
    </row>
    <row r="980" spans="1:7">
      <c r="A980" s="246">
        <v>215</v>
      </c>
      <c r="B980" s="275" t="s">
        <v>807</v>
      </c>
      <c r="C980" s="63">
        <f>SUM(C981,C991,C1007,C1012,C1023,C1030,C1038)</f>
        <v>0</v>
      </c>
      <c r="D980" s="248">
        <f>SUM(D981,D991,D1007,D1012,D1023,D1030,D1038)</f>
        <v>501</v>
      </c>
      <c r="E980" s="248">
        <f>SUM(E981,E991,E1007,E1012,E1023,E1030,E1038)</f>
        <v>0</v>
      </c>
      <c r="F980" s="249" t="e">
        <f t="shared" si="33"/>
        <v>#DIV/0!</v>
      </c>
      <c r="G980" s="249">
        <f t="shared" si="34"/>
        <v>0</v>
      </c>
    </row>
    <row r="981" spans="1:7">
      <c r="A981" s="186">
        <v>21501</v>
      </c>
      <c r="B981" s="273" t="s">
        <v>808</v>
      </c>
      <c r="C981" s="83">
        <f>SUM(C982:C990)</f>
        <v>0</v>
      </c>
      <c r="D981" s="174">
        <f>SUM(D982:D990)</f>
        <v>0</v>
      </c>
      <c r="E981" s="174">
        <f>SUM(E982:E990)</f>
        <v>0</v>
      </c>
      <c r="F981" s="82" t="e">
        <f t="shared" si="33"/>
        <v>#DIV/0!</v>
      </c>
      <c r="G981" s="82" t="e">
        <f t="shared" si="34"/>
        <v>#DIV/0!</v>
      </c>
    </row>
    <row r="982" spans="1:7">
      <c r="A982" s="60">
        <v>2150101</v>
      </c>
      <c r="B982" s="274" t="s">
        <v>66</v>
      </c>
      <c r="C982" s="64"/>
      <c r="D982" s="148"/>
      <c r="E982" s="148"/>
      <c r="F982" s="76" t="e">
        <f t="shared" si="33"/>
        <v>#DIV/0!</v>
      </c>
      <c r="G982" s="76" t="e">
        <f t="shared" si="34"/>
        <v>#DIV/0!</v>
      </c>
    </row>
    <row r="983" spans="1:7">
      <c r="A983" s="60">
        <v>2150102</v>
      </c>
      <c r="B983" s="274" t="s">
        <v>67</v>
      </c>
      <c r="C983" s="64"/>
      <c r="D983" s="148"/>
      <c r="E983" s="148"/>
      <c r="F983" s="76" t="e">
        <f t="shared" si="33"/>
        <v>#DIV/0!</v>
      </c>
      <c r="G983" s="76" t="e">
        <f t="shared" si="34"/>
        <v>#DIV/0!</v>
      </c>
    </row>
    <row r="984" spans="1:7">
      <c r="A984" s="60">
        <v>2150103</v>
      </c>
      <c r="B984" s="274" t="s">
        <v>68</v>
      </c>
      <c r="C984" s="64"/>
      <c r="D984" s="148"/>
      <c r="E984" s="148"/>
      <c r="F984" s="76" t="e">
        <f t="shared" si="33"/>
        <v>#DIV/0!</v>
      </c>
      <c r="G984" s="76" t="e">
        <f t="shared" si="34"/>
        <v>#DIV/0!</v>
      </c>
    </row>
    <row r="985" spans="1:7">
      <c r="A985" s="60">
        <v>2150104</v>
      </c>
      <c r="B985" s="274" t="s">
        <v>809</v>
      </c>
      <c r="C985" s="64"/>
      <c r="D985" s="148"/>
      <c r="E985" s="148"/>
      <c r="F985" s="76" t="e">
        <f t="shared" si="33"/>
        <v>#DIV/0!</v>
      </c>
      <c r="G985" s="76" t="e">
        <f t="shared" si="34"/>
        <v>#DIV/0!</v>
      </c>
    </row>
    <row r="986" spans="1:7">
      <c r="A986" s="60">
        <v>2150105</v>
      </c>
      <c r="B986" s="274" t="s">
        <v>810</v>
      </c>
      <c r="C986" s="64"/>
      <c r="D986" s="148"/>
      <c r="E986" s="148"/>
      <c r="F986" s="76" t="e">
        <f t="shared" si="33"/>
        <v>#DIV/0!</v>
      </c>
      <c r="G986" s="76" t="e">
        <f t="shared" si="34"/>
        <v>#DIV/0!</v>
      </c>
    </row>
    <row r="987" spans="1:7">
      <c r="A987" s="60">
        <v>2150106</v>
      </c>
      <c r="B987" s="274" t="s">
        <v>811</v>
      </c>
      <c r="C987" s="64"/>
      <c r="D987" s="148"/>
      <c r="E987" s="148"/>
      <c r="F987" s="76" t="e">
        <f t="shared" si="33"/>
        <v>#DIV/0!</v>
      </c>
      <c r="G987" s="76" t="e">
        <f t="shared" si="34"/>
        <v>#DIV/0!</v>
      </c>
    </row>
    <row r="988" spans="1:7">
      <c r="A988" s="60">
        <v>2150107</v>
      </c>
      <c r="B988" s="274" t="s">
        <v>812</v>
      </c>
      <c r="C988" s="64"/>
      <c r="D988" s="148"/>
      <c r="E988" s="148"/>
      <c r="F988" s="76" t="e">
        <f t="shared" si="33"/>
        <v>#DIV/0!</v>
      </c>
      <c r="G988" s="76" t="e">
        <f t="shared" si="34"/>
        <v>#DIV/0!</v>
      </c>
    </row>
    <row r="989" spans="1:7">
      <c r="A989" s="60">
        <v>2150108</v>
      </c>
      <c r="B989" s="274" t="s">
        <v>813</v>
      </c>
      <c r="C989" s="64"/>
      <c r="D989" s="148"/>
      <c r="E989" s="148"/>
      <c r="F989" s="76" t="e">
        <f t="shared" si="33"/>
        <v>#DIV/0!</v>
      </c>
      <c r="G989" s="76" t="e">
        <f t="shared" si="34"/>
        <v>#DIV/0!</v>
      </c>
    </row>
    <row r="990" spans="1:7">
      <c r="A990" s="60">
        <v>2150199</v>
      </c>
      <c r="B990" s="274" t="s">
        <v>814</v>
      </c>
      <c r="C990" s="64"/>
      <c r="D990" s="148"/>
      <c r="E990" s="148"/>
      <c r="F990" s="76" t="e">
        <f t="shared" si="33"/>
        <v>#DIV/0!</v>
      </c>
      <c r="G990" s="76" t="e">
        <f t="shared" si="34"/>
        <v>#DIV/0!</v>
      </c>
    </row>
    <row r="991" spans="1:7">
      <c r="A991" s="186">
        <v>21502</v>
      </c>
      <c r="B991" s="273" t="s">
        <v>815</v>
      </c>
      <c r="C991" s="83">
        <f>SUM(C992:C1006)</f>
        <v>0</v>
      </c>
      <c r="D991" s="174">
        <f>SUM(D992:D1006)</f>
        <v>0</v>
      </c>
      <c r="E991" s="174">
        <f>SUM(E992:E1006)</f>
        <v>0</v>
      </c>
      <c r="F991" s="82" t="e">
        <f t="shared" si="33"/>
        <v>#DIV/0!</v>
      </c>
      <c r="G991" s="82" t="e">
        <f t="shared" si="34"/>
        <v>#DIV/0!</v>
      </c>
    </row>
    <row r="992" spans="1:7">
      <c r="A992" s="60">
        <v>2150201</v>
      </c>
      <c r="B992" s="274" t="s">
        <v>66</v>
      </c>
      <c r="C992" s="64"/>
      <c r="D992" s="148"/>
      <c r="E992" s="148"/>
      <c r="F992" s="76" t="e">
        <f t="shared" si="33"/>
        <v>#DIV/0!</v>
      </c>
      <c r="G992" s="76" t="e">
        <f t="shared" si="34"/>
        <v>#DIV/0!</v>
      </c>
    </row>
    <row r="993" spans="1:7">
      <c r="A993" s="60">
        <v>2150202</v>
      </c>
      <c r="B993" s="274" t="s">
        <v>67</v>
      </c>
      <c r="C993" s="64"/>
      <c r="D993" s="148"/>
      <c r="E993" s="148"/>
      <c r="F993" s="76" t="e">
        <f t="shared" si="33"/>
        <v>#DIV/0!</v>
      </c>
      <c r="G993" s="76" t="e">
        <f t="shared" si="34"/>
        <v>#DIV/0!</v>
      </c>
    </row>
    <row r="994" spans="1:7">
      <c r="A994" s="60">
        <v>2150203</v>
      </c>
      <c r="B994" s="274" t="s">
        <v>68</v>
      </c>
      <c r="C994" s="64"/>
      <c r="D994" s="148"/>
      <c r="E994" s="148"/>
      <c r="F994" s="76" t="e">
        <f t="shared" si="33"/>
        <v>#DIV/0!</v>
      </c>
      <c r="G994" s="76" t="e">
        <f t="shared" si="34"/>
        <v>#DIV/0!</v>
      </c>
    </row>
    <row r="995" spans="1:7">
      <c r="A995" s="60">
        <v>2150204</v>
      </c>
      <c r="B995" s="274" t="s">
        <v>816</v>
      </c>
      <c r="C995" s="64"/>
      <c r="D995" s="148"/>
      <c r="E995" s="148"/>
      <c r="F995" s="76" t="e">
        <f t="shared" si="33"/>
        <v>#DIV/0!</v>
      </c>
      <c r="G995" s="76" t="e">
        <f t="shared" si="34"/>
        <v>#DIV/0!</v>
      </c>
    </row>
    <row r="996" spans="1:7">
      <c r="A996" s="60">
        <v>2150205</v>
      </c>
      <c r="B996" s="274" t="s">
        <v>817</v>
      </c>
      <c r="C996" s="64"/>
      <c r="D996" s="148"/>
      <c r="E996" s="148"/>
      <c r="F996" s="76" t="e">
        <f t="shared" si="33"/>
        <v>#DIV/0!</v>
      </c>
      <c r="G996" s="76" t="e">
        <f t="shared" si="34"/>
        <v>#DIV/0!</v>
      </c>
    </row>
    <row r="997" spans="1:7">
      <c r="A997" s="60">
        <v>2150206</v>
      </c>
      <c r="B997" s="274" t="s">
        <v>818</v>
      </c>
      <c r="C997" s="64"/>
      <c r="D997" s="148"/>
      <c r="E997" s="148"/>
      <c r="F997" s="76" t="e">
        <f t="shared" si="33"/>
        <v>#DIV/0!</v>
      </c>
      <c r="G997" s="76" t="e">
        <f t="shared" si="34"/>
        <v>#DIV/0!</v>
      </c>
    </row>
    <row r="998" spans="1:7">
      <c r="A998" s="60">
        <v>2150207</v>
      </c>
      <c r="B998" s="274" t="s">
        <v>819</v>
      </c>
      <c r="C998" s="64"/>
      <c r="D998" s="148"/>
      <c r="E998" s="148"/>
      <c r="F998" s="76" t="e">
        <f t="shared" si="33"/>
        <v>#DIV/0!</v>
      </c>
      <c r="G998" s="76" t="e">
        <f t="shared" si="34"/>
        <v>#DIV/0!</v>
      </c>
    </row>
    <row r="999" spans="1:7">
      <c r="A999" s="60">
        <v>2150208</v>
      </c>
      <c r="B999" s="274" t="s">
        <v>820</v>
      </c>
      <c r="C999" s="64"/>
      <c r="D999" s="148"/>
      <c r="E999" s="148"/>
      <c r="F999" s="76" t="e">
        <f t="shared" si="33"/>
        <v>#DIV/0!</v>
      </c>
      <c r="G999" s="76" t="e">
        <f t="shared" si="34"/>
        <v>#DIV/0!</v>
      </c>
    </row>
    <row r="1000" spans="1:7">
      <c r="A1000" s="60">
        <v>2150209</v>
      </c>
      <c r="B1000" s="274" t="s">
        <v>821</v>
      </c>
      <c r="C1000" s="64"/>
      <c r="D1000" s="148"/>
      <c r="E1000" s="148"/>
      <c r="F1000" s="76" t="e">
        <f t="shared" si="33"/>
        <v>#DIV/0!</v>
      </c>
      <c r="G1000" s="76" t="e">
        <f t="shared" si="34"/>
        <v>#DIV/0!</v>
      </c>
    </row>
    <row r="1001" spans="1:7">
      <c r="A1001" s="60">
        <v>2150210</v>
      </c>
      <c r="B1001" s="274" t="s">
        <v>822</v>
      </c>
      <c r="C1001" s="64"/>
      <c r="D1001" s="148"/>
      <c r="E1001" s="148"/>
      <c r="F1001" s="76" t="e">
        <f t="shared" si="33"/>
        <v>#DIV/0!</v>
      </c>
      <c r="G1001" s="76" t="e">
        <f t="shared" si="34"/>
        <v>#DIV/0!</v>
      </c>
    </row>
    <row r="1002" spans="1:7">
      <c r="A1002" s="60">
        <v>2150212</v>
      </c>
      <c r="B1002" s="274" t="s">
        <v>823</v>
      </c>
      <c r="C1002" s="64"/>
      <c r="D1002" s="148"/>
      <c r="E1002" s="148"/>
      <c r="F1002" s="76" t="e">
        <f t="shared" si="33"/>
        <v>#DIV/0!</v>
      </c>
      <c r="G1002" s="76" t="e">
        <f t="shared" si="34"/>
        <v>#DIV/0!</v>
      </c>
    </row>
    <row r="1003" spans="1:7">
      <c r="A1003" s="60">
        <v>2150213</v>
      </c>
      <c r="B1003" s="274" t="s">
        <v>824</v>
      </c>
      <c r="C1003" s="64"/>
      <c r="D1003" s="148"/>
      <c r="E1003" s="148"/>
      <c r="F1003" s="76" t="e">
        <f t="shared" si="33"/>
        <v>#DIV/0!</v>
      </c>
      <c r="G1003" s="76" t="e">
        <f t="shared" si="34"/>
        <v>#DIV/0!</v>
      </c>
    </row>
    <row r="1004" spans="1:7">
      <c r="A1004" s="60">
        <v>2150214</v>
      </c>
      <c r="B1004" s="274" t="s">
        <v>825</v>
      </c>
      <c r="C1004" s="64"/>
      <c r="D1004" s="148"/>
      <c r="E1004" s="148"/>
      <c r="F1004" s="76" t="e">
        <f t="shared" si="33"/>
        <v>#DIV/0!</v>
      </c>
      <c r="G1004" s="76" t="e">
        <f t="shared" si="34"/>
        <v>#DIV/0!</v>
      </c>
    </row>
    <row r="1005" spans="1:7">
      <c r="A1005" s="60">
        <v>2150215</v>
      </c>
      <c r="B1005" s="274" t="s">
        <v>826</v>
      </c>
      <c r="C1005" s="64"/>
      <c r="D1005" s="148"/>
      <c r="E1005" s="148"/>
      <c r="F1005" s="76" t="e">
        <f t="shared" si="33"/>
        <v>#DIV/0!</v>
      </c>
      <c r="G1005" s="76" t="e">
        <f t="shared" si="34"/>
        <v>#DIV/0!</v>
      </c>
    </row>
    <row r="1006" spans="1:7">
      <c r="A1006" s="60">
        <v>2150299</v>
      </c>
      <c r="B1006" s="274" t="s">
        <v>827</v>
      </c>
      <c r="C1006" s="64"/>
      <c r="D1006" s="148"/>
      <c r="E1006" s="148"/>
      <c r="F1006" s="76" t="e">
        <f t="shared" si="33"/>
        <v>#DIV/0!</v>
      </c>
      <c r="G1006" s="76" t="e">
        <f t="shared" si="34"/>
        <v>#DIV/0!</v>
      </c>
    </row>
    <row r="1007" spans="1:7">
      <c r="A1007" s="186">
        <v>21503</v>
      </c>
      <c r="B1007" s="273" t="s">
        <v>828</v>
      </c>
      <c r="C1007" s="83">
        <f>SUM(C1008:C1011)</f>
        <v>0</v>
      </c>
      <c r="D1007" s="174">
        <f>SUM(D1008:D1011)</f>
        <v>0</v>
      </c>
      <c r="E1007" s="174">
        <f>SUM(E1008:E1011)</f>
        <v>0</v>
      </c>
      <c r="F1007" s="82" t="e">
        <f t="shared" si="33"/>
        <v>#DIV/0!</v>
      </c>
      <c r="G1007" s="82" t="e">
        <f t="shared" si="34"/>
        <v>#DIV/0!</v>
      </c>
    </row>
    <row r="1008" spans="1:7">
      <c r="A1008" s="60">
        <v>2150301</v>
      </c>
      <c r="B1008" s="274" t="s">
        <v>66</v>
      </c>
      <c r="C1008" s="64"/>
      <c r="D1008" s="148"/>
      <c r="E1008" s="148"/>
      <c r="F1008" s="76" t="e">
        <f t="shared" si="33"/>
        <v>#DIV/0!</v>
      </c>
      <c r="G1008" s="76" t="e">
        <f t="shared" si="34"/>
        <v>#DIV/0!</v>
      </c>
    </row>
    <row r="1009" spans="1:7">
      <c r="A1009" s="60">
        <v>2150302</v>
      </c>
      <c r="B1009" s="274" t="s">
        <v>67</v>
      </c>
      <c r="C1009" s="64"/>
      <c r="D1009" s="148"/>
      <c r="E1009" s="148"/>
      <c r="F1009" s="76" t="e">
        <f t="shared" si="33"/>
        <v>#DIV/0!</v>
      </c>
      <c r="G1009" s="76" t="e">
        <f t="shared" si="34"/>
        <v>#DIV/0!</v>
      </c>
    </row>
    <row r="1010" spans="1:7">
      <c r="A1010" s="60">
        <v>2150303</v>
      </c>
      <c r="B1010" s="274" t="s">
        <v>68</v>
      </c>
      <c r="C1010" s="64"/>
      <c r="D1010" s="148"/>
      <c r="E1010" s="148"/>
      <c r="F1010" s="76" t="e">
        <f t="shared" si="33"/>
        <v>#DIV/0!</v>
      </c>
      <c r="G1010" s="76" t="e">
        <f t="shared" si="34"/>
        <v>#DIV/0!</v>
      </c>
    </row>
    <row r="1011" spans="1:7">
      <c r="A1011" s="60">
        <v>2150399</v>
      </c>
      <c r="B1011" s="274" t="s">
        <v>829</v>
      </c>
      <c r="C1011" s="64"/>
      <c r="D1011" s="148"/>
      <c r="E1011" s="148"/>
      <c r="F1011" s="76" t="e">
        <f t="shared" si="33"/>
        <v>#DIV/0!</v>
      </c>
      <c r="G1011" s="76" t="e">
        <f t="shared" si="34"/>
        <v>#DIV/0!</v>
      </c>
    </row>
    <row r="1012" spans="1:7">
      <c r="A1012" s="186">
        <v>21505</v>
      </c>
      <c r="B1012" s="273" t="s">
        <v>830</v>
      </c>
      <c r="C1012" s="83">
        <f>SUM(C1013:C1022)</f>
        <v>0</v>
      </c>
      <c r="D1012" s="174">
        <f>SUM(D1013:D1022)</f>
        <v>0</v>
      </c>
      <c r="E1012" s="174">
        <f>SUM(E1013:E1022)</f>
        <v>0</v>
      </c>
      <c r="F1012" s="82" t="e">
        <f t="shared" si="33"/>
        <v>#DIV/0!</v>
      </c>
      <c r="G1012" s="82" t="e">
        <f t="shared" si="34"/>
        <v>#DIV/0!</v>
      </c>
    </row>
    <row r="1013" spans="1:7">
      <c r="A1013" s="60">
        <v>2150501</v>
      </c>
      <c r="B1013" s="274" t="s">
        <v>66</v>
      </c>
      <c r="C1013" s="64"/>
      <c r="D1013" s="148"/>
      <c r="E1013" s="148"/>
      <c r="F1013" s="76" t="e">
        <f t="shared" si="33"/>
        <v>#DIV/0!</v>
      </c>
      <c r="G1013" s="76" t="e">
        <f t="shared" si="34"/>
        <v>#DIV/0!</v>
      </c>
    </row>
    <row r="1014" spans="1:7">
      <c r="A1014" s="60">
        <v>2150502</v>
      </c>
      <c r="B1014" s="274" t="s">
        <v>67</v>
      </c>
      <c r="C1014" s="64"/>
      <c r="D1014" s="148"/>
      <c r="E1014" s="148"/>
      <c r="F1014" s="76" t="e">
        <f t="shared" si="33"/>
        <v>#DIV/0!</v>
      </c>
      <c r="G1014" s="76" t="e">
        <f t="shared" si="34"/>
        <v>#DIV/0!</v>
      </c>
    </row>
    <row r="1015" spans="1:7">
      <c r="A1015" s="60">
        <v>2150503</v>
      </c>
      <c r="B1015" s="274" t="s">
        <v>68</v>
      </c>
      <c r="C1015" s="64"/>
      <c r="D1015" s="148"/>
      <c r="E1015" s="148"/>
      <c r="F1015" s="76" t="e">
        <f t="shared" si="33"/>
        <v>#DIV/0!</v>
      </c>
      <c r="G1015" s="76" t="e">
        <f t="shared" si="34"/>
        <v>#DIV/0!</v>
      </c>
    </row>
    <row r="1016" spans="1:7">
      <c r="A1016" s="60">
        <v>2150505</v>
      </c>
      <c r="B1016" s="274" t="s">
        <v>831</v>
      </c>
      <c r="C1016" s="64"/>
      <c r="D1016" s="148"/>
      <c r="E1016" s="148"/>
      <c r="F1016" s="76" t="e">
        <f t="shared" si="33"/>
        <v>#DIV/0!</v>
      </c>
      <c r="G1016" s="76" t="e">
        <f t="shared" si="34"/>
        <v>#DIV/0!</v>
      </c>
    </row>
    <row r="1017" spans="1:7">
      <c r="A1017" s="60">
        <v>2150507</v>
      </c>
      <c r="B1017" s="274" t="s">
        <v>832</v>
      </c>
      <c r="C1017" s="64"/>
      <c r="D1017" s="148"/>
      <c r="E1017" s="148"/>
      <c r="F1017" s="76" t="e">
        <f t="shared" si="33"/>
        <v>#DIV/0!</v>
      </c>
      <c r="G1017" s="76" t="e">
        <f t="shared" si="34"/>
        <v>#DIV/0!</v>
      </c>
    </row>
    <row r="1018" spans="1:7">
      <c r="A1018" s="60">
        <v>2150508</v>
      </c>
      <c r="B1018" s="274" t="s">
        <v>833</v>
      </c>
      <c r="C1018" s="64"/>
      <c r="D1018" s="148"/>
      <c r="E1018" s="148"/>
      <c r="F1018" s="76" t="e">
        <f t="shared" si="33"/>
        <v>#DIV/0!</v>
      </c>
      <c r="G1018" s="76" t="e">
        <f t="shared" si="34"/>
        <v>#DIV/0!</v>
      </c>
    </row>
    <row r="1019" spans="1:7">
      <c r="A1019" s="60">
        <v>2150516</v>
      </c>
      <c r="B1019" s="274" t="s">
        <v>834</v>
      </c>
      <c r="C1019" s="64"/>
      <c r="D1019" s="148"/>
      <c r="E1019" s="148"/>
      <c r="F1019" s="76" t="e">
        <f t="shared" si="33"/>
        <v>#DIV/0!</v>
      </c>
      <c r="G1019" s="76" t="e">
        <f t="shared" si="34"/>
        <v>#DIV/0!</v>
      </c>
    </row>
    <row r="1020" spans="1:7">
      <c r="A1020" s="60">
        <v>2150517</v>
      </c>
      <c r="B1020" s="274" t="s">
        <v>835</v>
      </c>
      <c r="C1020" s="64"/>
      <c r="D1020" s="148"/>
      <c r="E1020" s="148"/>
      <c r="F1020" s="76" t="e">
        <f t="shared" si="33"/>
        <v>#DIV/0!</v>
      </c>
      <c r="G1020" s="76" t="e">
        <f t="shared" si="34"/>
        <v>#DIV/0!</v>
      </c>
    </row>
    <row r="1021" spans="1:7">
      <c r="A1021" s="60">
        <v>2150550</v>
      </c>
      <c r="B1021" s="274" t="s">
        <v>75</v>
      </c>
      <c r="C1021" s="64"/>
      <c r="D1021" s="148"/>
      <c r="E1021" s="148"/>
      <c r="F1021" s="76" t="e">
        <f t="shared" si="33"/>
        <v>#DIV/0!</v>
      </c>
      <c r="G1021" s="76" t="e">
        <f t="shared" si="34"/>
        <v>#DIV/0!</v>
      </c>
    </row>
    <row r="1022" spans="1:7">
      <c r="A1022" s="60">
        <v>2150599</v>
      </c>
      <c r="B1022" s="274" t="s">
        <v>836</v>
      </c>
      <c r="C1022" s="64"/>
      <c r="D1022" s="148"/>
      <c r="E1022" s="148"/>
      <c r="F1022" s="76" t="e">
        <f t="shared" si="33"/>
        <v>#DIV/0!</v>
      </c>
      <c r="G1022" s="76" t="e">
        <f t="shared" si="34"/>
        <v>#DIV/0!</v>
      </c>
    </row>
    <row r="1023" spans="1:7">
      <c r="A1023" s="186">
        <v>21507</v>
      </c>
      <c r="B1023" s="273" t="s">
        <v>837</v>
      </c>
      <c r="C1023" s="83">
        <f>SUM(C1024:C1029)</f>
        <v>0</v>
      </c>
      <c r="D1023" s="174">
        <f>SUM(D1024:D1029)</f>
        <v>2</v>
      </c>
      <c r="E1023" s="174">
        <f>SUM(E1024:E1029)</f>
        <v>0</v>
      </c>
      <c r="F1023" s="82" t="e">
        <f t="shared" si="33"/>
        <v>#DIV/0!</v>
      </c>
      <c r="G1023" s="82">
        <f t="shared" si="34"/>
        <v>0</v>
      </c>
    </row>
    <row r="1024" spans="1:7">
      <c r="A1024" s="60">
        <v>2150701</v>
      </c>
      <c r="B1024" s="274" t="s">
        <v>66</v>
      </c>
      <c r="C1024" s="64"/>
      <c r="D1024" s="148"/>
      <c r="E1024" s="148"/>
      <c r="F1024" s="76" t="e">
        <f t="shared" si="33"/>
        <v>#DIV/0!</v>
      </c>
      <c r="G1024" s="76" t="e">
        <f t="shared" si="34"/>
        <v>#DIV/0!</v>
      </c>
    </row>
    <row r="1025" spans="1:7">
      <c r="A1025" s="60">
        <v>2150702</v>
      </c>
      <c r="B1025" s="274" t="s">
        <v>67</v>
      </c>
      <c r="C1025" s="64"/>
      <c r="D1025" s="148"/>
      <c r="E1025" s="148"/>
      <c r="F1025" s="76" t="e">
        <f t="shared" si="33"/>
        <v>#DIV/0!</v>
      </c>
      <c r="G1025" s="76" t="e">
        <f t="shared" si="34"/>
        <v>#DIV/0!</v>
      </c>
    </row>
    <row r="1026" spans="1:7">
      <c r="A1026" s="60">
        <v>2150703</v>
      </c>
      <c r="B1026" s="274" t="s">
        <v>68</v>
      </c>
      <c r="C1026" s="64"/>
      <c r="D1026" s="148"/>
      <c r="E1026" s="148"/>
      <c r="F1026" s="76" t="e">
        <f t="shared" si="33"/>
        <v>#DIV/0!</v>
      </c>
      <c r="G1026" s="76" t="e">
        <f t="shared" si="34"/>
        <v>#DIV/0!</v>
      </c>
    </row>
    <row r="1027" spans="1:7">
      <c r="A1027" s="60">
        <v>2150704</v>
      </c>
      <c r="B1027" s="274" t="s">
        <v>838</v>
      </c>
      <c r="C1027" s="64"/>
      <c r="D1027" s="148"/>
      <c r="E1027" s="148"/>
      <c r="F1027" s="76" t="e">
        <f t="shared" si="33"/>
        <v>#DIV/0!</v>
      </c>
      <c r="G1027" s="76" t="e">
        <f t="shared" si="34"/>
        <v>#DIV/0!</v>
      </c>
    </row>
    <row r="1028" spans="1:7">
      <c r="A1028" s="60">
        <v>2150705</v>
      </c>
      <c r="B1028" s="274" t="s">
        <v>839</v>
      </c>
      <c r="C1028" s="64"/>
      <c r="D1028" s="148"/>
      <c r="E1028" s="148"/>
      <c r="F1028" s="76" t="e">
        <f t="shared" si="33"/>
        <v>#DIV/0!</v>
      </c>
      <c r="G1028" s="76" t="e">
        <f t="shared" si="34"/>
        <v>#DIV/0!</v>
      </c>
    </row>
    <row r="1029" spans="1:7">
      <c r="A1029" s="60">
        <v>2150799</v>
      </c>
      <c r="B1029" s="274" t="s">
        <v>840</v>
      </c>
      <c r="C1029" s="64"/>
      <c r="D1029" s="148">
        <v>2</v>
      </c>
      <c r="E1029" s="148"/>
      <c r="F1029" s="76" t="e">
        <f t="shared" si="33"/>
        <v>#DIV/0!</v>
      </c>
      <c r="G1029" s="76">
        <f t="shared" si="34"/>
        <v>0</v>
      </c>
    </row>
    <row r="1030" spans="1:7">
      <c r="A1030" s="186">
        <v>21508</v>
      </c>
      <c r="B1030" s="273" t="s">
        <v>841</v>
      </c>
      <c r="C1030" s="83">
        <f>SUM(C1031:C1037)</f>
        <v>0</v>
      </c>
      <c r="D1030" s="174">
        <f>SUM(D1031:D1037)</f>
        <v>0</v>
      </c>
      <c r="E1030" s="174">
        <f>SUM(E1031:E1037)</f>
        <v>0</v>
      </c>
      <c r="F1030" s="82" t="e">
        <f t="shared" si="33"/>
        <v>#DIV/0!</v>
      </c>
      <c r="G1030" s="82" t="e">
        <f t="shared" si="34"/>
        <v>#DIV/0!</v>
      </c>
    </row>
    <row r="1031" spans="1:7">
      <c r="A1031" s="60">
        <v>2150801</v>
      </c>
      <c r="B1031" s="274" t="s">
        <v>66</v>
      </c>
      <c r="C1031" s="64"/>
      <c r="D1031" s="148"/>
      <c r="E1031" s="148"/>
      <c r="F1031" s="76" t="e">
        <f t="shared" ref="F1031:F1094" si="35">(E1031/C1031)</f>
        <v>#DIV/0!</v>
      </c>
      <c r="G1031" s="76" t="e">
        <f t="shared" ref="G1031:G1094" si="36">E1031/D1031</f>
        <v>#DIV/0!</v>
      </c>
    </row>
    <row r="1032" spans="1:7">
      <c r="A1032" s="60">
        <v>2150802</v>
      </c>
      <c r="B1032" s="274" t="s">
        <v>67</v>
      </c>
      <c r="C1032" s="64"/>
      <c r="D1032" s="148"/>
      <c r="E1032" s="148"/>
      <c r="F1032" s="76" t="e">
        <f t="shared" si="35"/>
        <v>#DIV/0!</v>
      </c>
      <c r="G1032" s="76" t="e">
        <f t="shared" si="36"/>
        <v>#DIV/0!</v>
      </c>
    </row>
    <row r="1033" spans="1:7">
      <c r="A1033" s="60">
        <v>2150803</v>
      </c>
      <c r="B1033" s="274" t="s">
        <v>68</v>
      </c>
      <c r="C1033" s="64"/>
      <c r="D1033" s="148"/>
      <c r="E1033" s="148"/>
      <c r="F1033" s="76" t="e">
        <f t="shared" si="35"/>
        <v>#DIV/0!</v>
      </c>
      <c r="G1033" s="76" t="e">
        <f t="shared" si="36"/>
        <v>#DIV/0!</v>
      </c>
    </row>
    <row r="1034" spans="1:7">
      <c r="A1034" s="60">
        <v>2150804</v>
      </c>
      <c r="B1034" s="274" t="s">
        <v>842</v>
      </c>
      <c r="C1034" s="64"/>
      <c r="D1034" s="148"/>
      <c r="E1034" s="148"/>
      <c r="F1034" s="76" t="e">
        <f t="shared" si="35"/>
        <v>#DIV/0!</v>
      </c>
      <c r="G1034" s="76" t="e">
        <f t="shared" si="36"/>
        <v>#DIV/0!</v>
      </c>
    </row>
    <row r="1035" spans="1:7">
      <c r="A1035" s="60">
        <v>2150805</v>
      </c>
      <c r="B1035" s="274" t="s">
        <v>843</v>
      </c>
      <c r="C1035" s="64"/>
      <c r="D1035" s="148"/>
      <c r="E1035" s="148"/>
      <c r="F1035" s="76" t="e">
        <f t="shared" si="35"/>
        <v>#DIV/0!</v>
      </c>
      <c r="G1035" s="76" t="e">
        <f t="shared" si="36"/>
        <v>#DIV/0!</v>
      </c>
    </row>
    <row r="1036" spans="1:7">
      <c r="A1036" s="60">
        <v>2150806</v>
      </c>
      <c r="B1036" s="274" t="s">
        <v>844</v>
      </c>
      <c r="C1036" s="64"/>
      <c r="D1036" s="148"/>
      <c r="E1036" s="148"/>
      <c r="F1036" s="76" t="e">
        <f t="shared" si="35"/>
        <v>#DIV/0!</v>
      </c>
      <c r="G1036" s="76" t="e">
        <f t="shared" si="36"/>
        <v>#DIV/0!</v>
      </c>
    </row>
    <row r="1037" spans="1:7">
      <c r="A1037" s="60">
        <v>2150899</v>
      </c>
      <c r="B1037" s="274" t="s">
        <v>845</v>
      </c>
      <c r="C1037" s="64"/>
      <c r="D1037" s="148"/>
      <c r="E1037" s="148"/>
      <c r="F1037" s="76" t="e">
        <f t="shared" si="35"/>
        <v>#DIV/0!</v>
      </c>
      <c r="G1037" s="76" t="e">
        <f t="shared" si="36"/>
        <v>#DIV/0!</v>
      </c>
    </row>
    <row r="1038" spans="1:7">
      <c r="A1038" s="186">
        <v>21599</v>
      </c>
      <c r="B1038" s="273" t="s">
        <v>846</v>
      </c>
      <c r="C1038" s="83">
        <f>SUM(C1039:C1043)</f>
        <v>0</v>
      </c>
      <c r="D1038" s="174">
        <f>SUM(D1039:D1043)</f>
        <v>499</v>
      </c>
      <c r="E1038" s="174">
        <f>SUM(E1039:E1043)</f>
        <v>0</v>
      </c>
      <c r="F1038" s="82" t="e">
        <f t="shared" si="35"/>
        <v>#DIV/0!</v>
      </c>
      <c r="G1038" s="82">
        <f t="shared" si="36"/>
        <v>0</v>
      </c>
    </row>
    <row r="1039" spans="1:7">
      <c r="A1039" s="60">
        <v>2159901</v>
      </c>
      <c r="B1039" s="274" t="s">
        <v>847</v>
      </c>
      <c r="C1039" s="64"/>
      <c r="D1039" s="148"/>
      <c r="E1039" s="148"/>
      <c r="F1039" s="76" t="e">
        <f t="shared" si="35"/>
        <v>#DIV/0!</v>
      </c>
      <c r="G1039" s="76" t="e">
        <f t="shared" si="36"/>
        <v>#DIV/0!</v>
      </c>
    </row>
    <row r="1040" spans="1:7">
      <c r="A1040" s="60">
        <v>2159904</v>
      </c>
      <c r="B1040" s="274" t="s">
        <v>848</v>
      </c>
      <c r="C1040" s="64"/>
      <c r="D1040" s="148"/>
      <c r="E1040" s="148"/>
      <c r="F1040" s="76" t="e">
        <f t="shared" si="35"/>
        <v>#DIV/0!</v>
      </c>
      <c r="G1040" s="76" t="e">
        <f t="shared" si="36"/>
        <v>#DIV/0!</v>
      </c>
    </row>
    <row r="1041" spans="1:7">
      <c r="A1041" s="60">
        <v>2159905</v>
      </c>
      <c r="B1041" s="274" t="s">
        <v>849</v>
      </c>
      <c r="C1041" s="64"/>
      <c r="D1041" s="148"/>
      <c r="E1041" s="148"/>
      <c r="F1041" s="76" t="e">
        <f t="shared" si="35"/>
        <v>#DIV/0!</v>
      </c>
      <c r="G1041" s="76" t="e">
        <f t="shared" si="36"/>
        <v>#DIV/0!</v>
      </c>
    </row>
    <row r="1042" spans="1:7">
      <c r="A1042" s="60">
        <v>2159906</v>
      </c>
      <c r="B1042" s="274" t="s">
        <v>850</v>
      </c>
      <c r="C1042" s="64"/>
      <c r="D1042" s="148"/>
      <c r="E1042" s="148"/>
      <c r="F1042" s="76" t="e">
        <f t="shared" si="35"/>
        <v>#DIV/0!</v>
      </c>
      <c r="G1042" s="76" t="e">
        <f t="shared" si="36"/>
        <v>#DIV/0!</v>
      </c>
    </row>
    <row r="1043" spans="1:7">
      <c r="A1043" s="60">
        <v>2159999</v>
      </c>
      <c r="B1043" s="274" t="s">
        <v>851</v>
      </c>
      <c r="C1043" s="64"/>
      <c r="D1043" s="148">
        <v>499</v>
      </c>
      <c r="E1043" s="148"/>
      <c r="F1043" s="76" t="e">
        <f t="shared" si="35"/>
        <v>#DIV/0!</v>
      </c>
      <c r="G1043" s="76">
        <f t="shared" si="36"/>
        <v>0</v>
      </c>
    </row>
    <row r="1044" spans="1:7">
      <c r="A1044" s="246">
        <v>216</v>
      </c>
      <c r="B1044" s="275" t="s">
        <v>852</v>
      </c>
      <c r="C1044" s="63">
        <f>SUM(C1045,C1055,C1061)</f>
        <v>8312</v>
      </c>
      <c r="D1044" s="248">
        <f>SUM(D1045,D1055,D1061)</f>
        <v>8095</v>
      </c>
      <c r="E1044" s="248">
        <f>SUM(E1045,E1055,E1061)</f>
        <v>13281.548918</v>
      </c>
      <c r="F1044" s="249">
        <f t="shared" si="35"/>
        <v>1.59787643383061</v>
      </c>
      <c r="G1044" s="249">
        <f t="shared" si="36"/>
        <v>1.64071018134651</v>
      </c>
    </row>
    <row r="1045" spans="1:7">
      <c r="A1045" s="186">
        <v>21602</v>
      </c>
      <c r="B1045" s="273" t="s">
        <v>853</v>
      </c>
      <c r="C1045" s="83">
        <f>SUM(C1046:C1054)</f>
        <v>8312</v>
      </c>
      <c r="D1045" s="174">
        <f>SUM(D1046:D1054)</f>
        <v>8015</v>
      </c>
      <c r="E1045" s="174">
        <f>SUM(E1046:E1054)</f>
        <v>13281.548918</v>
      </c>
      <c r="F1045" s="82">
        <f t="shared" si="35"/>
        <v>1.59787643383061</v>
      </c>
      <c r="G1045" s="82">
        <f t="shared" si="36"/>
        <v>1.65708657741734</v>
      </c>
    </row>
    <row r="1046" spans="1:7">
      <c r="A1046" s="60">
        <v>2160201</v>
      </c>
      <c r="B1046" s="274" t="s">
        <v>66</v>
      </c>
      <c r="C1046" s="64"/>
      <c r="D1046" s="148"/>
      <c r="E1046" s="148"/>
      <c r="F1046" s="76" t="e">
        <f t="shared" si="35"/>
        <v>#DIV/0!</v>
      </c>
      <c r="G1046" s="76" t="e">
        <f t="shared" si="36"/>
        <v>#DIV/0!</v>
      </c>
    </row>
    <row r="1047" ht="14.25" spans="1:7">
      <c r="A1047" s="60">
        <v>2160202</v>
      </c>
      <c r="B1047" s="274" t="s">
        <v>67</v>
      </c>
      <c r="C1047" s="252">
        <v>8312</v>
      </c>
      <c r="D1047" s="148">
        <v>7994</v>
      </c>
      <c r="E1047" s="253">
        <v>13281.548918</v>
      </c>
      <c r="F1047" s="76">
        <f t="shared" si="35"/>
        <v>1.59787643383061</v>
      </c>
      <c r="G1047" s="76">
        <f t="shared" si="36"/>
        <v>1.66143969452089</v>
      </c>
    </row>
    <row r="1048" spans="1:7">
      <c r="A1048" s="60">
        <v>2160203</v>
      </c>
      <c r="B1048" s="274" t="s">
        <v>68</v>
      </c>
      <c r="C1048" s="64"/>
      <c r="D1048" s="148"/>
      <c r="E1048" s="148"/>
      <c r="F1048" s="76" t="e">
        <f t="shared" si="35"/>
        <v>#DIV/0!</v>
      </c>
      <c r="G1048" s="76" t="e">
        <f t="shared" si="36"/>
        <v>#DIV/0!</v>
      </c>
    </row>
    <row r="1049" spans="1:7">
      <c r="A1049" s="60">
        <v>2160216</v>
      </c>
      <c r="B1049" s="274" t="s">
        <v>854</v>
      </c>
      <c r="C1049" s="64"/>
      <c r="D1049" s="148"/>
      <c r="E1049" s="148"/>
      <c r="F1049" s="76" t="e">
        <f t="shared" si="35"/>
        <v>#DIV/0!</v>
      </c>
      <c r="G1049" s="76" t="e">
        <f t="shared" si="36"/>
        <v>#DIV/0!</v>
      </c>
    </row>
    <row r="1050" spans="1:7">
      <c r="A1050" s="60">
        <v>2160217</v>
      </c>
      <c r="B1050" s="274" t="s">
        <v>855</v>
      </c>
      <c r="C1050" s="64"/>
      <c r="D1050" s="148"/>
      <c r="E1050" s="148"/>
      <c r="F1050" s="76" t="e">
        <f t="shared" si="35"/>
        <v>#DIV/0!</v>
      </c>
      <c r="G1050" s="76" t="e">
        <f t="shared" si="36"/>
        <v>#DIV/0!</v>
      </c>
    </row>
    <row r="1051" spans="1:7">
      <c r="A1051" s="60">
        <v>2160218</v>
      </c>
      <c r="B1051" s="274" t="s">
        <v>856</v>
      </c>
      <c r="C1051" s="64"/>
      <c r="D1051" s="148"/>
      <c r="E1051" s="148"/>
      <c r="F1051" s="76" t="e">
        <f t="shared" si="35"/>
        <v>#DIV/0!</v>
      </c>
      <c r="G1051" s="76" t="e">
        <f t="shared" si="36"/>
        <v>#DIV/0!</v>
      </c>
    </row>
    <row r="1052" spans="1:7">
      <c r="A1052" s="60">
        <v>2160219</v>
      </c>
      <c r="B1052" s="274" t="s">
        <v>857</v>
      </c>
      <c r="C1052" s="64"/>
      <c r="D1052" s="148"/>
      <c r="E1052" s="148"/>
      <c r="F1052" s="76" t="e">
        <f t="shared" si="35"/>
        <v>#DIV/0!</v>
      </c>
      <c r="G1052" s="76" t="e">
        <f t="shared" si="36"/>
        <v>#DIV/0!</v>
      </c>
    </row>
    <row r="1053" spans="1:7">
      <c r="A1053" s="60">
        <v>2160250</v>
      </c>
      <c r="B1053" s="274" t="s">
        <v>75</v>
      </c>
      <c r="C1053" s="64"/>
      <c r="D1053" s="148"/>
      <c r="E1053" s="148"/>
      <c r="F1053" s="76" t="e">
        <f t="shared" si="35"/>
        <v>#DIV/0!</v>
      </c>
      <c r="G1053" s="76" t="e">
        <f t="shared" si="36"/>
        <v>#DIV/0!</v>
      </c>
    </row>
    <row r="1054" spans="1:7">
      <c r="A1054" s="60">
        <v>2160299</v>
      </c>
      <c r="B1054" s="274" t="s">
        <v>858</v>
      </c>
      <c r="C1054" s="64"/>
      <c r="D1054" s="148">
        <v>21</v>
      </c>
      <c r="E1054" s="148"/>
      <c r="F1054" s="76" t="e">
        <f t="shared" si="35"/>
        <v>#DIV/0!</v>
      </c>
      <c r="G1054" s="76">
        <f t="shared" si="36"/>
        <v>0</v>
      </c>
    </row>
    <row r="1055" spans="1:7">
      <c r="A1055" s="186">
        <v>21606</v>
      </c>
      <c r="B1055" s="273" t="s">
        <v>859</v>
      </c>
      <c r="C1055" s="83">
        <f>SUM(C1056:C1060)</f>
        <v>0</v>
      </c>
      <c r="D1055" s="174">
        <f>SUM(D1056:D1060)</f>
        <v>59</v>
      </c>
      <c r="E1055" s="174">
        <f>SUM(E1056:E1060)</f>
        <v>0</v>
      </c>
      <c r="F1055" s="82" t="e">
        <f t="shared" si="35"/>
        <v>#DIV/0!</v>
      </c>
      <c r="G1055" s="82">
        <f t="shared" si="36"/>
        <v>0</v>
      </c>
    </row>
    <row r="1056" spans="1:7">
      <c r="A1056" s="60">
        <v>2160601</v>
      </c>
      <c r="B1056" s="274" t="s">
        <v>66</v>
      </c>
      <c r="C1056" s="64"/>
      <c r="D1056" s="148"/>
      <c r="E1056" s="148"/>
      <c r="F1056" s="76" t="e">
        <f t="shared" si="35"/>
        <v>#DIV/0!</v>
      </c>
      <c r="G1056" s="76" t="e">
        <f t="shared" si="36"/>
        <v>#DIV/0!</v>
      </c>
    </row>
    <row r="1057" spans="1:7">
      <c r="A1057" s="60">
        <v>2160602</v>
      </c>
      <c r="B1057" s="274" t="s">
        <v>67</v>
      </c>
      <c r="C1057" s="64"/>
      <c r="D1057" s="148"/>
      <c r="E1057" s="148"/>
      <c r="F1057" s="76" t="e">
        <f t="shared" si="35"/>
        <v>#DIV/0!</v>
      </c>
      <c r="G1057" s="76" t="e">
        <f t="shared" si="36"/>
        <v>#DIV/0!</v>
      </c>
    </row>
    <row r="1058" spans="1:7">
      <c r="A1058" s="60">
        <v>2160603</v>
      </c>
      <c r="B1058" s="274" t="s">
        <v>68</v>
      </c>
      <c r="C1058" s="64"/>
      <c r="D1058" s="148"/>
      <c r="E1058" s="148"/>
      <c r="F1058" s="76" t="e">
        <f t="shared" si="35"/>
        <v>#DIV/0!</v>
      </c>
      <c r="G1058" s="76" t="e">
        <f t="shared" si="36"/>
        <v>#DIV/0!</v>
      </c>
    </row>
    <row r="1059" spans="1:7">
      <c r="A1059" s="60">
        <v>2160607</v>
      </c>
      <c r="B1059" s="274" t="s">
        <v>860</v>
      </c>
      <c r="C1059" s="64"/>
      <c r="D1059" s="148"/>
      <c r="E1059" s="148"/>
      <c r="F1059" s="76" t="e">
        <f t="shared" si="35"/>
        <v>#DIV/0!</v>
      </c>
      <c r="G1059" s="76" t="e">
        <f t="shared" si="36"/>
        <v>#DIV/0!</v>
      </c>
    </row>
    <row r="1060" spans="1:7">
      <c r="A1060" s="60">
        <v>2160699</v>
      </c>
      <c r="B1060" s="274" t="s">
        <v>861</v>
      </c>
      <c r="C1060" s="64"/>
      <c r="D1060" s="148">
        <v>59</v>
      </c>
      <c r="E1060" s="148"/>
      <c r="F1060" s="76" t="e">
        <f t="shared" si="35"/>
        <v>#DIV/0!</v>
      </c>
      <c r="G1060" s="76">
        <f t="shared" si="36"/>
        <v>0</v>
      </c>
    </row>
    <row r="1061" spans="1:7">
      <c r="A1061" s="186">
        <v>21699</v>
      </c>
      <c r="B1061" s="273" t="s">
        <v>862</v>
      </c>
      <c r="C1061" s="83">
        <f>SUM(C1062:C1063)</f>
        <v>0</v>
      </c>
      <c r="D1061" s="174">
        <f>SUM(D1062:D1063)</f>
        <v>21</v>
      </c>
      <c r="E1061" s="174">
        <f>SUM(E1062:E1063)</f>
        <v>0</v>
      </c>
      <c r="F1061" s="82" t="e">
        <f t="shared" si="35"/>
        <v>#DIV/0!</v>
      </c>
      <c r="G1061" s="82">
        <f t="shared" si="36"/>
        <v>0</v>
      </c>
    </row>
    <row r="1062" spans="1:7">
      <c r="A1062" s="60">
        <v>2169901</v>
      </c>
      <c r="B1062" s="274" t="s">
        <v>863</v>
      </c>
      <c r="C1062" s="64"/>
      <c r="D1062" s="148"/>
      <c r="E1062" s="148"/>
      <c r="F1062" s="76" t="e">
        <f t="shared" si="35"/>
        <v>#DIV/0!</v>
      </c>
      <c r="G1062" s="76" t="e">
        <f t="shared" si="36"/>
        <v>#DIV/0!</v>
      </c>
    </row>
    <row r="1063" spans="1:7">
      <c r="A1063" s="60">
        <v>2169999</v>
      </c>
      <c r="B1063" s="274" t="s">
        <v>864</v>
      </c>
      <c r="C1063" s="64"/>
      <c r="D1063" s="148">
        <v>21</v>
      </c>
      <c r="E1063" s="148"/>
      <c r="F1063" s="76" t="e">
        <f t="shared" si="35"/>
        <v>#DIV/0!</v>
      </c>
      <c r="G1063" s="76">
        <f t="shared" si="36"/>
        <v>0</v>
      </c>
    </row>
    <row r="1064" spans="1:7">
      <c r="A1064" s="246">
        <v>217</v>
      </c>
      <c r="B1064" s="275" t="s">
        <v>865</v>
      </c>
      <c r="C1064" s="63">
        <f>SUM(C1065,C1072,C1082,C1088,C1091)</f>
        <v>0</v>
      </c>
      <c r="D1064" s="248">
        <f>SUM(D1065,D1072,D1082,D1088,D1091)</f>
        <v>0</v>
      </c>
      <c r="E1064" s="248">
        <f>SUM(E1065,E1072,E1082,E1088,E1091)</f>
        <v>0</v>
      </c>
      <c r="F1064" s="249" t="e">
        <f t="shared" si="35"/>
        <v>#DIV/0!</v>
      </c>
      <c r="G1064" s="249" t="e">
        <f t="shared" si="36"/>
        <v>#DIV/0!</v>
      </c>
    </row>
    <row r="1065" spans="1:7">
      <c r="A1065" s="186">
        <v>21701</v>
      </c>
      <c r="B1065" s="273" t="s">
        <v>866</v>
      </c>
      <c r="C1065" s="83">
        <f>SUM(C1066:C1071)</f>
        <v>0</v>
      </c>
      <c r="D1065" s="174">
        <f>SUM(D1066:D1071)</f>
        <v>0</v>
      </c>
      <c r="E1065" s="174">
        <f>SUM(E1066:E1071)</f>
        <v>0</v>
      </c>
      <c r="F1065" s="82" t="e">
        <f t="shared" si="35"/>
        <v>#DIV/0!</v>
      </c>
      <c r="G1065" s="82" t="e">
        <f t="shared" si="36"/>
        <v>#DIV/0!</v>
      </c>
    </row>
    <row r="1066" spans="1:7">
      <c r="A1066" s="60">
        <v>2170101</v>
      </c>
      <c r="B1066" s="274" t="s">
        <v>66</v>
      </c>
      <c r="C1066" s="64"/>
      <c r="D1066" s="148"/>
      <c r="E1066" s="148"/>
      <c r="F1066" s="76" t="e">
        <f t="shared" si="35"/>
        <v>#DIV/0!</v>
      </c>
      <c r="G1066" s="76" t="e">
        <f t="shared" si="36"/>
        <v>#DIV/0!</v>
      </c>
    </row>
    <row r="1067" spans="1:7">
      <c r="A1067" s="60">
        <v>2170102</v>
      </c>
      <c r="B1067" s="274" t="s">
        <v>67</v>
      </c>
      <c r="C1067" s="64"/>
      <c r="D1067" s="148"/>
      <c r="E1067" s="148"/>
      <c r="F1067" s="76" t="e">
        <f t="shared" si="35"/>
        <v>#DIV/0!</v>
      </c>
      <c r="G1067" s="76" t="e">
        <f t="shared" si="36"/>
        <v>#DIV/0!</v>
      </c>
    </row>
    <row r="1068" spans="1:7">
      <c r="A1068" s="60">
        <v>2170103</v>
      </c>
      <c r="B1068" s="274" t="s">
        <v>68</v>
      </c>
      <c r="C1068" s="64"/>
      <c r="D1068" s="148"/>
      <c r="E1068" s="148"/>
      <c r="F1068" s="76" t="e">
        <f t="shared" si="35"/>
        <v>#DIV/0!</v>
      </c>
      <c r="G1068" s="76" t="e">
        <f t="shared" si="36"/>
        <v>#DIV/0!</v>
      </c>
    </row>
    <row r="1069" spans="1:7">
      <c r="A1069" s="60">
        <v>2170104</v>
      </c>
      <c r="B1069" s="274" t="s">
        <v>867</v>
      </c>
      <c r="C1069" s="64"/>
      <c r="D1069" s="148"/>
      <c r="E1069" s="148"/>
      <c r="F1069" s="76" t="e">
        <f t="shared" si="35"/>
        <v>#DIV/0!</v>
      </c>
      <c r="G1069" s="76" t="e">
        <f t="shared" si="36"/>
        <v>#DIV/0!</v>
      </c>
    </row>
    <row r="1070" spans="1:7">
      <c r="A1070" s="60">
        <v>2170150</v>
      </c>
      <c r="B1070" s="274" t="s">
        <v>75</v>
      </c>
      <c r="C1070" s="64"/>
      <c r="D1070" s="148"/>
      <c r="E1070" s="148"/>
      <c r="F1070" s="76" t="e">
        <f t="shared" si="35"/>
        <v>#DIV/0!</v>
      </c>
      <c r="G1070" s="76" t="e">
        <f t="shared" si="36"/>
        <v>#DIV/0!</v>
      </c>
    </row>
    <row r="1071" spans="1:7">
      <c r="A1071" s="60">
        <v>2170199</v>
      </c>
      <c r="B1071" s="274" t="s">
        <v>868</v>
      </c>
      <c r="C1071" s="64"/>
      <c r="D1071" s="148"/>
      <c r="E1071" s="148"/>
      <c r="F1071" s="76" t="e">
        <f t="shared" si="35"/>
        <v>#DIV/0!</v>
      </c>
      <c r="G1071" s="76" t="e">
        <f t="shared" si="36"/>
        <v>#DIV/0!</v>
      </c>
    </row>
    <row r="1072" spans="1:7">
      <c r="A1072" s="186">
        <v>21702</v>
      </c>
      <c r="B1072" s="273" t="s">
        <v>869</v>
      </c>
      <c r="C1072" s="83">
        <f>SUM(C1073:C1081)</f>
        <v>0</v>
      </c>
      <c r="D1072" s="174">
        <f>SUM(D1073:D1081)</f>
        <v>0</v>
      </c>
      <c r="E1072" s="174">
        <f>SUM(E1073:E1081)</f>
        <v>0</v>
      </c>
      <c r="F1072" s="82" t="e">
        <f t="shared" si="35"/>
        <v>#DIV/0!</v>
      </c>
      <c r="G1072" s="82" t="e">
        <f t="shared" si="36"/>
        <v>#DIV/0!</v>
      </c>
    </row>
    <row r="1073" spans="1:7">
      <c r="A1073" s="60">
        <v>2170201</v>
      </c>
      <c r="B1073" s="274" t="s">
        <v>870</v>
      </c>
      <c r="C1073" s="64"/>
      <c r="D1073" s="148"/>
      <c r="E1073" s="148"/>
      <c r="F1073" s="76" t="e">
        <f t="shared" si="35"/>
        <v>#DIV/0!</v>
      </c>
      <c r="G1073" s="76" t="e">
        <f t="shared" si="36"/>
        <v>#DIV/0!</v>
      </c>
    </row>
    <row r="1074" spans="1:7">
      <c r="A1074" s="60">
        <v>2170202</v>
      </c>
      <c r="B1074" s="274" t="s">
        <v>871</v>
      </c>
      <c r="C1074" s="64"/>
      <c r="D1074" s="148"/>
      <c r="E1074" s="148"/>
      <c r="F1074" s="76" t="e">
        <f t="shared" si="35"/>
        <v>#DIV/0!</v>
      </c>
      <c r="G1074" s="76" t="e">
        <f t="shared" si="36"/>
        <v>#DIV/0!</v>
      </c>
    </row>
    <row r="1075" spans="1:7">
      <c r="A1075" s="60">
        <v>2170203</v>
      </c>
      <c r="B1075" s="274" t="s">
        <v>872</v>
      </c>
      <c r="C1075" s="64"/>
      <c r="D1075" s="148"/>
      <c r="E1075" s="148"/>
      <c r="F1075" s="76" t="e">
        <f t="shared" si="35"/>
        <v>#DIV/0!</v>
      </c>
      <c r="G1075" s="76" t="e">
        <f t="shared" si="36"/>
        <v>#DIV/0!</v>
      </c>
    </row>
    <row r="1076" spans="1:7">
      <c r="A1076" s="60">
        <v>2170204</v>
      </c>
      <c r="B1076" s="274" t="s">
        <v>873</v>
      </c>
      <c r="C1076" s="64"/>
      <c r="D1076" s="148"/>
      <c r="E1076" s="148"/>
      <c r="F1076" s="76" t="e">
        <f t="shared" si="35"/>
        <v>#DIV/0!</v>
      </c>
      <c r="G1076" s="76" t="e">
        <f t="shared" si="36"/>
        <v>#DIV/0!</v>
      </c>
    </row>
    <row r="1077" spans="1:7">
      <c r="A1077" s="60">
        <v>2170205</v>
      </c>
      <c r="B1077" s="274" t="s">
        <v>874</v>
      </c>
      <c r="C1077" s="64"/>
      <c r="D1077" s="148"/>
      <c r="E1077" s="148"/>
      <c r="F1077" s="76" t="e">
        <f t="shared" si="35"/>
        <v>#DIV/0!</v>
      </c>
      <c r="G1077" s="76" t="e">
        <f t="shared" si="36"/>
        <v>#DIV/0!</v>
      </c>
    </row>
    <row r="1078" spans="1:7">
      <c r="A1078" s="60">
        <v>2170206</v>
      </c>
      <c r="B1078" s="274" t="s">
        <v>875</v>
      </c>
      <c r="C1078" s="64"/>
      <c r="D1078" s="148"/>
      <c r="E1078" s="148"/>
      <c r="F1078" s="76" t="e">
        <f t="shared" si="35"/>
        <v>#DIV/0!</v>
      </c>
      <c r="G1078" s="76" t="e">
        <f t="shared" si="36"/>
        <v>#DIV/0!</v>
      </c>
    </row>
    <row r="1079" spans="1:7">
      <c r="A1079" s="60">
        <v>2170207</v>
      </c>
      <c r="B1079" s="274" t="s">
        <v>876</v>
      </c>
      <c r="C1079" s="64"/>
      <c r="D1079" s="148"/>
      <c r="E1079" s="148"/>
      <c r="F1079" s="76" t="e">
        <f t="shared" si="35"/>
        <v>#DIV/0!</v>
      </c>
      <c r="G1079" s="76" t="e">
        <f t="shared" si="36"/>
        <v>#DIV/0!</v>
      </c>
    </row>
    <row r="1080" spans="1:7">
      <c r="A1080" s="60">
        <v>2170208</v>
      </c>
      <c r="B1080" s="274" t="s">
        <v>877</v>
      </c>
      <c r="C1080" s="64"/>
      <c r="D1080" s="148"/>
      <c r="E1080" s="148"/>
      <c r="F1080" s="76" t="e">
        <f t="shared" si="35"/>
        <v>#DIV/0!</v>
      </c>
      <c r="G1080" s="76" t="e">
        <f t="shared" si="36"/>
        <v>#DIV/0!</v>
      </c>
    </row>
    <row r="1081" spans="1:7">
      <c r="A1081" s="60">
        <v>2170299</v>
      </c>
      <c r="B1081" s="274" t="s">
        <v>878</v>
      </c>
      <c r="C1081" s="64"/>
      <c r="D1081" s="148"/>
      <c r="E1081" s="148"/>
      <c r="F1081" s="76" t="e">
        <f t="shared" si="35"/>
        <v>#DIV/0!</v>
      </c>
      <c r="G1081" s="76" t="e">
        <f t="shared" si="36"/>
        <v>#DIV/0!</v>
      </c>
    </row>
    <row r="1082" spans="1:7">
      <c r="A1082" s="186">
        <v>21703</v>
      </c>
      <c r="B1082" s="273" t="s">
        <v>879</v>
      </c>
      <c r="C1082" s="83">
        <f>SUM(C1083:C1087)</f>
        <v>0</v>
      </c>
      <c r="D1082" s="174">
        <f>SUM(D1083:D1087)</f>
        <v>0</v>
      </c>
      <c r="E1082" s="174">
        <f>SUM(E1083:E1087)</f>
        <v>0</v>
      </c>
      <c r="F1082" s="82" t="e">
        <f t="shared" si="35"/>
        <v>#DIV/0!</v>
      </c>
      <c r="G1082" s="82" t="e">
        <f t="shared" si="36"/>
        <v>#DIV/0!</v>
      </c>
    </row>
    <row r="1083" spans="1:7">
      <c r="A1083" s="60">
        <v>2170301</v>
      </c>
      <c r="B1083" s="274" t="s">
        <v>880</v>
      </c>
      <c r="C1083" s="64"/>
      <c r="D1083" s="148"/>
      <c r="E1083" s="148"/>
      <c r="F1083" s="76" t="e">
        <f t="shared" si="35"/>
        <v>#DIV/0!</v>
      </c>
      <c r="G1083" s="76" t="e">
        <f t="shared" si="36"/>
        <v>#DIV/0!</v>
      </c>
    </row>
    <row r="1084" spans="1:7">
      <c r="A1084" s="60">
        <v>2170302</v>
      </c>
      <c r="B1084" s="37" t="s">
        <v>881</v>
      </c>
      <c r="C1084" s="64"/>
      <c r="D1084" s="148"/>
      <c r="E1084" s="148"/>
      <c r="F1084" s="76" t="e">
        <f t="shared" si="35"/>
        <v>#DIV/0!</v>
      </c>
      <c r="G1084" s="76" t="e">
        <f t="shared" si="36"/>
        <v>#DIV/0!</v>
      </c>
    </row>
    <row r="1085" spans="1:7">
      <c r="A1085" s="60">
        <v>2170303</v>
      </c>
      <c r="B1085" s="274" t="s">
        <v>882</v>
      </c>
      <c r="C1085" s="64"/>
      <c r="D1085" s="148"/>
      <c r="E1085" s="148"/>
      <c r="F1085" s="76" t="e">
        <f t="shared" si="35"/>
        <v>#DIV/0!</v>
      </c>
      <c r="G1085" s="76" t="e">
        <f t="shared" si="36"/>
        <v>#DIV/0!</v>
      </c>
    </row>
    <row r="1086" spans="1:7">
      <c r="A1086" s="60">
        <v>2170304</v>
      </c>
      <c r="B1086" s="274" t="s">
        <v>883</v>
      </c>
      <c r="C1086" s="64"/>
      <c r="D1086" s="148"/>
      <c r="E1086" s="148"/>
      <c r="F1086" s="76" t="e">
        <f t="shared" si="35"/>
        <v>#DIV/0!</v>
      </c>
      <c r="G1086" s="76" t="e">
        <f t="shared" si="36"/>
        <v>#DIV/0!</v>
      </c>
    </row>
    <row r="1087" spans="1:7">
      <c r="A1087" s="60">
        <v>2170399</v>
      </c>
      <c r="B1087" s="274" t="s">
        <v>884</v>
      </c>
      <c r="C1087" s="64"/>
      <c r="D1087" s="148"/>
      <c r="E1087" s="148"/>
      <c r="F1087" s="76" t="e">
        <f t="shared" si="35"/>
        <v>#DIV/0!</v>
      </c>
      <c r="G1087" s="76" t="e">
        <f t="shared" si="36"/>
        <v>#DIV/0!</v>
      </c>
    </row>
    <row r="1088" spans="1:7">
      <c r="A1088" s="186">
        <v>21704</v>
      </c>
      <c r="B1088" s="273" t="s">
        <v>885</v>
      </c>
      <c r="C1088" s="83">
        <f>SUM(C1089:C1090)</f>
        <v>0</v>
      </c>
      <c r="D1088" s="174">
        <f>SUM(D1089:D1090)</f>
        <v>0</v>
      </c>
      <c r="E1088" s="174">
        <f>SUM(E1089:E1090)</f>
        <v>0</v>
      </c>
      <c r="F1088" s="82" t="e">
        <f t="shared" si="35"/>
        <v>#DIV/0!</v>
      </c>
      <c r="G1088" s="82" t="e">
        <f t="shared" si="36"/>
        <v>#DIV/0!</v>
      </c>
    </row>
    <row r="1089" spans="1:7">
      <c r="A1089" s="60">
        <v>2170401</v>
      </c>
      <c r="B1089" s="274" t="s">
        <v>886</v>
      </c>
      <c r="C1089" s="64"/>
      <c r="D1089" s="148"/>
      <c r="E1089" s="148"/>
      <c r="F1089" s="76" t="e">
        <f t="shared" si="35"/>
        <v>#DIV/0!</v>
      </c>
      <c r="G1089" s="76" t="e">
        <f t="shared" si="36"/>
        <v>#DIV/0!</v>
      </c>
    </row>
    <row r="1090" spans="1:7">
      <c r="A1090" s="60">
        <v>2170499</v>
      </c>
      <c r="B1090" s="274" t="s">
        <v>887</v>
      </c>
      <c r="C1090" s="64"/>
      <c r="D1090" s="148"/>
      <c r="E1090" s="148"/>
      <c r="F1090" s="76" t="e">
        <f t="shared" si="35"/>
        <v>#DIV/0!</v>
      </c>
      <c r="G1090" s="76" t="e">
        <f t="shared" si="36"/>
        <v>#DIV/0!</v>
      </c>
    </row>
    <row r="1091" spans="1:7">
      <c r="A1091" s="186">
        <v>21799</v>
      </c>
      <c r="B1091" s="273" t="s">
        <v>888</v>
      </c>
      <c r="C1091" s="83">
        <f>SUM(C1092:C1093)</f>
        <v>0</v>
      </c>
      <c r="D1091" s="174">
        <f>SUM(D1092:D1093)</f>
        <v>0</v>
      </c>
      <c r="E1091" s="174">
        <f>SUM(E1092:E1093)</f>
        <v>0</v>
      </c>
      <c r="F1091" s="82" t="e">
        <f t="shared" si="35"/>
        <v>#DIV/0!</v>
      </c>
      <c r="G1091" s="82" t="e">
        <f t="shared" si="36"/>
        <v>#DIV/0!</v>
      </c>
    </row>
    <row r="1092" spans="1:7">
      <c r="A1092" s="60">
        <v>2179902</v>
      </c>
      <c r="B1092" s="274" t="s">
        <v>889</v>
      </c>
      <c r="C1092" s="64"/>
      <c r="D1092" s="148"/>
      <c r="E1092" s="148"/>
      <c r="F1092" s="76" t="e">
        <f t="shared" si="35"/>
        <v>#DIV/0!</v>
      </c>
      <c r="G1092" s="76" t="e">
        <f t="shared" si="36"/>
        <v>#DIV/0!</v>
      </c>
    </row>
    <row r="1093" spans="1:7">
      <c r="A1093" s="60">
        <v>2179999</v>
      </c>
      <c r="B1093" s="274" t="s">
        <v>890</v>
      </c>
      <c r="C1093" s="64"/>
      <c r="D1093" s="148"/>
      <c r="E1093" s="148"/>
      <c r="F1093" s="76" t="e">
        <f t="shared" si="35"/>
        <v>#DIV/0!</v>
      </c>
      <c r="G1093" s="76" t="e">
        <f t="shared" si="36"/>
        <v>#DIV/0!</v>
      </c>
    </row>
    <row r="1094" spans="1:7">
      <c r="A1094" s="246">
        <v>219</v>
      </c>
      <c r="B1094" s="275" t="s">
        <v>891</v>
      </c>
      <c r="C1094" s="63">
        <f>SUM(C1095:C1103)</f>
        <v>30</v>
      </c>
      <c r="D1094" s="248">
        <f>SUM(D1095:D1103)</f>
        <v>0</v>
      </c>
      <c r="E1094" s="248">
        <f>SUM(E1095:E1103)</f>
        <v>0</v>
      </c>
      <c r="F1094" s="249">
        <f t="shared" si="35"/>
        <v>0</v>
      </c>
      <c r="G1094" s="249" t="e">
        <f t="shared" si="36"/>
        <v>#DIV/0!</v>
      </c>
    </row>
    <row r="1095" spans="1:7">
      <c r="A1095" s="186">
        <v>21901</v>
      </c>
      <c r="B1095" s="273" t="s">
        <v>892</v>
      </c>
      <c r="C1095" s="83"/>
      <c r="D1095" s="174"/>
      <c r="E1095" s="174"/>
      <c r="F1095" s="82" t="e">
        <f t="shared" ref="F1095:F1158" si="37">(E1095/C1095)</f>
        <v>#DIV/0!</v>
      </c>
      <c r="G1095" s="82" t="e">
        <f t="shared" ref="G1095:G1158" si="38">E1095/D1095</f>
        <v>#DIV/0!</v>
      </c>
    </row>
    <row r="1096" spans="1:7">
      <c r="A1096" s="186">
        <v>21902</v>
      </c>
      <c r="B1096" s="273" t="s">
        <v>893</v>
      </c>
      <c r="C1096" s="83">
        <v>30</v>
      </c>
      <c r="D1096" s="174"/>
      <c r="E1096" s="174"/>
      <c r="F1096" s="82">
        <f t="shared" si="37"/>
        <v>0</v>
      </c>
      <c r="G1096" s="82" t="e">
        <f t="shared" si="38"/>
        <v>#DIV/0!</v>
      </c>
    </row>
    <row r="1097" spans="1:7">
      <c r="A1097" s="186">
        <v>21903</v>
      </c>
      <c r="B1097" s="273" t="s">
        <v>894</v>
      </c>
      <c r="C1097" s="83"/>
      <c r="D1097" s="174"/>
      <c r="E1097" s="174"/>
      <c r="F1097" s="82" t="e">
        <f t="shared" si="37"/>
        <v>#DIV/0!</v>
      </c>
      <c r="G1097" s="82" t="e">
        <f t="shared" si="38"/>
        <v>#DIV/0!</v>
      </c>
    </row>
    <row r="1098" spans="1:7">
      <c r="A1098" s="186">
        <v>21904</v>
      </c>
      <c r="B1098" s="273" t="s">
        <v>895</v>
      </c>
      <c r="C1098" s="83"/>
      <c r="D1098" s="174"/>
      <c r="E1098" s="174"/>
      <c r="F1098" s="82" t="e">
        <f t="shared" si="37"/>
        <v>#DIV/0!</v>
      </c>
      <c r="G1098" s="82" t="e">
        <f t="shared" si="38"/>
        <v>#DIV/0!</v>
      </c>
    </row>
    <row r="1099" spans="1:7">
      <c r="A1099" s="186">
        <v>21905</v>
      </c>
      <c r="B1099" s="273" t="s">
        <v>896</v>
      </c>
      <c r="C1099" s="83"/>
      <c r="D1099" s="174"/>
      <c r="E1099" s="174"/>
      <c r="F1099" s="82" t="e">
        <f t="shared" si="37"/>
        <v>#DIV/0!</v>
      </c>
      <c r="G1099" s="82" t="e">
        <f t="shared" si="38"/>
        <v>#DIV/0!</v>
      </c>
    </row>
    <row r="1100" spans="1:7">
      <c r="A1100" s="186">
        <v>21906</v>
      </c>
      <c r="B1100" s="273" t="s">
        <v>672</v>
      </c>
      <c r="C1100" s="83"/>
      <c r="D1100" s="174"/>
      <c r="E1100" s="174"/>
      <c r="F1100" s="82" t="e">
        <f t="shared" si="37"/>
        <v>#DIV/0!</v>
      </c>
      <c r="G1100" s="82" t="e">
        <f t="shared" si="38"/>
        <v>#DIV/0!</v>
      </c>
    </row>
    <row r="1101" spans="1:7">
      <c r="A1101" s="186">
        <v>21907</v>
      </c>
      <c r="B1101" s="273" t="s">
        <v>897</v>
      </c>
      <c r="C1101" s="83"/>
      <c r="D1101" s="174"/>
      <c r="E1101" s="174"/>
      <c r="F1101" s="82" t="e">
        <f t="shared" si="37"/>
        <v>#DIV/0!</v>
      </c>
      <c r="G1101" s="82" t="e">
        <f t="shared" si="38"/>
        <v>#DIV/0!</v>
      </c>
    </row>
    <row r="1102" spans="1:7">
      <c r="A1102" s="186">
        <v>21908</v>
      </c>
      <c r="B1102" s="273" t="s">
        <v>898</v>
      </c>
      <c r="C1102" s="83"/>
      <c r="D1102" s="174"/>
      <c r="E1102" s="174"/>
      <c r="F1102" s="82" t="e">
        <f t="shared" si="37"/>
        <v>#DIV/0!</v>
      </c>
      <c r="G1102" s="82" t="e">
        <f t="shared" si="38"/>
        <v>#DIV/0!</v>
      </c>
    </row>
    <row r="1103" spans="1:7">
      <c r="A1103" s="186">
        <v>21999</v>
      </c>
      <c r="B1103" s="273" t="s">
        <v>899</v>
      </c>
      <c r="C1103" s="83"/>
      <c r="D1103" s="174"/>
      <c r="E1103" s="174"/>
      <c r="F1103" s="82" t="e">
        <f t="shared" si="37"/>
        <v>#DIV/0!</v>
      </c>
      <c r="G1103" s="82" t="e">
        <f t="shared" si="38"/>
        <v>#DIV/0!</v>
      </c>
    </row>
    <row r="1104" spans="1:7">
      <c r="A1104" s="246">
        <v>220</v>
      </c>
      <c r="B1104" s="275" t="s">
        <v>900</v>
      </c>
      <c r="C1104" s="63">
        <f>SUM(C1105,C1132,C1147)</f>
        <v>523</v>
      </c>
      <c r="D1104" s="248">
        <f>SUM(D1105,D1132,D1147)</f>
        <v>460</v>
      </c>
      <c r="E1104" s="248">
        <f>SUM(E1105,E1132,E1147)</f>
        <v>430</v>
      </c>
      <c r="F1104" s="249">
        <f t="shared" si="37"/>
        <v>0.822179732313576</v>
      </c>
      <c r="G1104" s="249">
        <f t="shared" si="38"/>
        <v>0.934782608695652</v>
      </c>
    </row>
    <row r="1105" spans="1:7">
      <c r="A1105" s="186">
        <v>22001</v>
      </c>
      <c r="B1105" s="273" t="s">
        <v>901</v>
      </c>
      <c r="C1105" s="83">
        <f>SUM(C1106:C1131)</f>
        <v>523</v>
      </c>
      <c r="D1105" s="174">
        <f>SUM(D1106:D1131)</f>
        <v>460</v>
      </c>
      <c r="E1105" s="174">
        <f>SUM(E1106:E1131)</f>
        <v>430</v>
      </c>
      <c r="F1105" s="82">
        <f t="shared" si="37"/>
        <v>0.822179732313576</v>
      </c>
      <c r="G1105" s="82">
        <f t="shared" si="38"/>
        <v>0.934782608695652</v>
      </c>
    </row>
    <row r="1106" spans="1:7">
      <c r="A1106" s="60">
        <v>2200101</v>
      </c>
      <c r="B1106" s="274" t="s">
        <v>66</v>
      </c>
      <c r="C1106" s="64"/>
      <c r="D1106" s="148"/>
      <c r="E1106" s="148"/>
      <c r="F1106" s="76" t="e">
        <f t="shared" si="37"/>
        <v>#DIV/0!</v>
      </c>
      <c r="G1106" s="76" t="e">
        <f t="shared" si="38"/>
        <v>#DIV/0!</v>
      </c>
    </row>
    <row r="1107" spans="1:7">
      <c r="A1107" s="60">
        <v>2200102</v>
      </c>
      <c r="B1107" s="274" t="s">
        <v>67</v>
      </c>
      <c r="C1107" s="268">
        <v>523</v>
      </c>
      <c r="D1107" s="256">
        <v>388</v>
      </c>
      <c r="E1107" s="256">
        <v>430</v>
      </c>
      <c r="F1107" s="76">
        <f t="shared" si="37"/>
        <v>0.822179732313576</v>
      </c>
      <c r="G1107" s="76">
        <f t="shared" si="38"/>
        <v>1.10824742268041</v>
      </c>
    </row>
    <row r="1108" spans="1:7">
      <c r="A1108" s="60">
        <v>2200103</v>
      </c>
      <c r="B1108" s="274" t="s">
        <v>68</v>
      </c>
      <c r="C1108" s="64"/>
      <c r="D1108" s="148"/>
      <c r="E1108" s="148"/>
      <c r="F1108" s="76" t="e">
        <f t="shared" si="37"/>
        <v>#DIV/0!</v>
      </c>
      <c r="G1108" s="76" t="e">
        <f t="shared" si="38"/>
        <v>#DIV/0!</v>
      </c>
    </row>
    <row r="1109" spans="1:7">
      <c r="A1109" s="60">
        <v>2200104</v>
      </c>
      <c r="B1109" s="274" t="s">
        <v>902</v>
      </c>
      <c r="C1109" s="64"/>
      <c r="D1109" s="148">
        <v>15</v>
      </c>
      <c r="E1109" s="148"/>
      <c r="F1109" s="76" t="e">
        <f t="shared" si="37"/>
        <v>#DIV/0!</v>
      </c>
      <c r="G1109" s="76">
        <f t="shared" si="38"/>
        <v>0</v>
      </c>
    </row>
    <row r="1110" spans="1:7">
      <c r="A1110" s="60">
        <v>2200106</v>
      </c>
      <c r="B1110" s="274" t="s">
        <v>903</v>
      </c>
      <c r="C1110" s="64"/>
      <c r="D1110" s="148"/>
      <c r="E1110" s="148"/>
      <c r="F1110" s="76" t="e">
        <f t="shared" si="37"/>
        <v>#DIV/0!</v>
      </c>
      <c r="G1110" s="76" t="e">
        <f t="shared" si="38"/>
        <v>#DIV/0!</v>
      </c>
    </row>
    <row r="1111" spans="1:7">
      <c r="A1111" s="60">
        <v>2200107</v>
      </c>
      <c r="B1111" s="274" t="s">
        <v>904</v>
      </c>
      <c r="C1111" s="64"/>
      <c r="D1111" s="148"/>
      <c r="E1111" s="148"/>
      <c r="F1111" s="76" t="e">
        <f t="shared" si="37"/>
        <v>#DIV/0!</v>
      </c>
      <c r="G1111" s="76" t="e">
        <f t="shared" si="38"/>
        <v>#DIV/0!</v>
      </c>
    </row>
    <row r="1112" spans="1:7">
      <c r="A1112" s="60">
        <v>2200108</v>
      </c>
      <c r="B1112" s="274" t="s">
        <v>905</v>
      </c>
      <c r="C1112" s="64"/>
      <c r="D1112" s="148"/>
      <c r="E1112" s="148"/>
      <c r="F1112" s="76" t="e">
        <f t="shared" si="37"/>
        <v>#DIV/0!</v>
      </c>
      <c r="G1112" s="76" t="e">
        <f t="shared" si="38"/>
        <v>#DIV/0!</v>
      </c>
    </row>
    <row r="1113" spans="1:7">
      <c r="A1113" s="60">
        <v>2200109</v>
      </c>
      <c r="B1113" s="274" t="s">
        <v>906</v>
      </c>
      <c r="C1113" s="64"/>
      <c r="D1113" s="148"/>
      <c r="E1113" s="148"/>
      <c r="F1113" s="76" t="e">
        <f t="shared" si="37"/>
        <v>#DIV/0!</v>
      </c>
      <c r="G1113" s="76" t="e">
        <f t="shared" si="38"/>
        <v>#DIV/0!</v>
      </c>
    </row>
    <row r="1114" spans="1:7">
      <c r="A1114" s="60">
        <v>2200112</v>
      </c>
      <c r="B1114" s="274" t="s">
        <v>907</v>
      </c>
      <c r="C1114" s="64"/>
      <c r="D1114" s="148"/>
      <c r="E1114" s="148"/>
      <c r="F1114" s="76" t="e">
        <f t="shared" si="37"/>
        <v>#DIV/0!</v>
      </c>
      <c r="G1114" s="76" t="e">
        <f t="shared" si="38"/>
        <v>#DIV/0!</v>
      </c>
    </row>
    <row r="1115" spans="1:7">
      <c r="A1115" s="60">
        <v>2200113</v>
      </c>
      <c r="B1115" s="274" t="s">
        <v>908</v>
      </c>
      <c r="C1115" s="64"/>
      <c r="D1115" s="148"/>
      <c r="E1115" s="148"/>
      <c r="F1115" s="76" t="e">
        <f t="shared" si="37"/>
        <v>#DIV/0!</v>
      </c>
      <c r="G1115" s="76" t="e">
        <f t="shared" si="38"/>
        <v>#DIV/0!</v>
      </c>
    </row>
    <row r="1116" spans="1:7">
      <c r="A1116" s="60">
        <v>2200114</v>
      </c>
      <c r="B1116" s="274" t="s">
        <v>909</v>
      </c>
      <c r="C1116" s="64"/>
      <c r="D1116" s="148"/>
      <c r="E1116" s="148"/>
      <c r="F1116" s="76" t="e">
        <f t="shared" si="37"/>
        <v>#DIV/0!</v>
      </c>
      <c r="G1116" s="76" t="e">
        <f t="shared" si="38"/>
        <v>#DIV/0!</v>
      </c>
    </row>
    <row r="1117" spans="1:7">
      <c r="A1117" s="60">
        <v>2200115</v>
      </c>
      <c r="B1117" s="274" t="s">
        <v>910</v>
      </c>
      <c r="C1117" s="64"/>
      <c r="D1117" s="148"/>
      <c r="E1117" s="148"/>
      <c r="F1117" s="76" t="e">
        <f t="shared" si="37"/>
        <v>#DIV/0!</v>
      </c>
      <c r="G1117" s="76" t="e">
        <f t="shared" si="38"/>
        <v>#DIV/0!</v>
      </c>
    </row>
    <row r="1118" spans="1:7">
      <c r="A1118" s="60">
        <v>2200116</v>
      </c>
      <c r="B1118" s="274" t="s">
        <v>911</v>
      </c>
      <c r="C1118" s="64"/>
      <c r="D1118" s="148"/>
      <c r="E1118" s="148"/>
      <c r="F1118" s="76" t="e">
        <f t="shared" si="37"/>
        <v>#DIV/0!</v>
      </c>
      <c r="G1118" s="76" t="e">
        <f t="shared" si="38"/>
        <v>#DIV/0!</v>
      </c>
    </row>
    <row r="1119" spans="1:7">
      <c r="A1119" s="60">
        <v>2200119</v>
      </c>
      <c r="B1119" s="274" t="s">
        <v>912</v>
      </c>
      <c r="C1119" s="64"/>
      <c r="D1119" s="148"/>
      <c r="E1119" s="148"/>
      <c r="F1119" s="76" t="e">
        <f t="shared" si="37"/>
        <v>#DIV/0!</v>
      </c>
      <c r="G1119" s="76" t="e">
        <f t="shared" si="38"/>
        <v>#DIV/0!</v>
      </c>
    </row>
    <row r="1120" spans="1:7">
      <c r="A1120" s="60">
        <v>2200120</v>
      </c>
      <c r="B1120" s="274" t="s">
        <v>913</v>
      </c>
      <c r="C1120" s="64"/>
      <c r="D1120" s="148"/>
      <c r="E1120" s="148"/>
      <c r="F1120" s="76" t="e">
        <f t="shared" si="37"/>
        <v>#DIV/0!</v>
      </c>
      <c r="G1120" s="76" t="e">
        <f t="shared" si="38"/>
        <v>#DIV/0!</v>
      </c>
    </row>
    <row r="1121" spans="1:7">
      <c r="A1121" s="60">
        <v>2200121</v>
      </c>
      <c r="B1121" s="274" t="s">
        <v>914</v>
      </c>
      <c r="C1121" s="64"/>
      <c r="D1121" s="148"/>
      <c r="E1121" s="148"/>
      <c r="F1121" s="76" t="e">
        <f t="shared" si="37"/>
        <v>#DIV/0!</v>
      </c>
      <c r="G1121" s="76" t="e">
        <f t="shared" si="38"/>
        <v>#DIV/0!</v>
      </c>
    </row>
    <row r="1122" spans="1:7">
      <c r="A1122" s="60">
        <v>2200122</v>
      </c>
      <c r="B1122" s="274" t="s">
        <v>915</v>
      </c>
      <c r="C1122" s="64"/>
      <c r="D1122" s="148"/>
      <c r="E1122" s="148"/>
      <c r="F1122" s="76" t="e">
        <f t="shared" si="37"/>
        <v>#DIV/0!</v>
      </c>
      <c r="G1122" s="76" t="e">
        <f t="shared" si="38"/>
        <v>#DIV/0!</v>
      </c>
    </row>
    <row r="1123" spans="1:7">
      <c r="A1123" s="60">
        <v>2200123</v>
      </c>
      <c r="B1123" s="274" t="s">
        <v>916</v>
      </c>
      <c r="C1123" s="64"/>
      <c r="D1123" s="148"/>
      <c r="E1123" s="148"/>
      <c r="F1123" s="76" t="e">
        <f t="shared" si="37"/>
        <v>#DIV/0!</v>
      </c>
      <c r="G1123" s="76" t="e">
        <f t="shared" si="38"/>
        <v>#DIV/0!</v>
      </c>
    </row>
    <row r="1124" spans="1:7">
      <c r="A1124" s="60">
        <v>2200124</v>
      </c>
      <c r="B1124" s="274" t="s">
        <v>917</v>
      </c>
      <c r="C1124" s="64"/>
      <c r="D1124" s="148"/>
      <c r="E1124" s="148"/>
      <c r="F1124" s="76" t="e">
        <f t="shared" si="37"/>
        <v>#DIV/0!</v>
      </c>
      <c r="G1124" s="76" t="e">
        <f t="shared" si="38"/>
        <v>#DIV/0!</v>
      </c>
    </row>
    <row r="1125" spans="1:7">
      <c r="A1125" s="60">
        <v>2200125</v>
      </c>
      <c r="B1125" s="274" t="s">
        <v>918</v>
      </c>
      <c r="C1125" s="64"/>
      <c r="D1125" s="148"/>
      <c r="E1125" s="148"/>
      <c r="F1125" s="76" t="e">
        <f t="shared" si="37"/>
        <v>#DIV/0!</v>
      </c>
      <c r="G1125" s="76" t="e">
        <f t="shared" si="38"/>
        <v>#DIV/0!</v>
      </c>
    </row>
    <row r="1126" spans="1:7">
      <c r="A1126" s="60">
        <v>2200126</v>
      </c>
      <c r="B1126" s="274" t="s">
        <v>919</v>
      </c>
      <c r="C1126" s="64"/>
      <c r="D1126" s="148"/>
      <c r="E1126" s="148"/>
      <c r="F1126" s="76" t="e">
        <f t="shared" si="37"/>
        <v>#DIV/0!</v>
      </c>
      <c r="G1126" s="76" t="e">
        <f t="shared" si="38"/>
        <v>#DIV/0!</v>
      </c>
    </row>
    <row r="1127" spans="1:7">
      <c r="A1127" s="60">
        <v>2200127</v>
      </c>
      <c r="B1127" s="274" t="s">
        <v>920</v>
      </c>
      <c r="C1127" s="64"/>
      <c r="D1127" s="148"/>
      <c r="E1127" s="148"/>
      <c r="F1127" s="76" t="e">
        <f t="shared" si="37"/>
        <v>#DIV/0!</v>
      </c>
      <c r="G1127" s="76" t="e">
        <f t="shared" si="38"/>
        <v>#DIV/0!</v>
      </c>
    </row>
    <row r="1128" spans="1:7">
      <c r="A1128" s="60">
        <v>2200128</v>
      </c>
      <c r="B1128" s="274" t="s">
        <v>921</v>
      </c>
      <c r="C1128" s="64"/>
      <c r="D1128" s="148"/>
      <c r="E1128" s="148"/>
      <c r="F1128" s="76" t="e">
        <f t="shared" si="37"/>
        <v>#DIV/0!</v>
      </c>
      <c r="G1128" s="76" t="e">
        <f t="shared" si="38"/>
        <v>#DIV/0!</v>
      </c>
    </row>
    <row r="1129" spans="1:7">
      <c r="A1129" s="60">
        <v>2200129</v>
      </c>
      <c r="B1129" s="274" t="s">
        <v>922</v>
      </c>
      <c r="C1129" s="64"/>
      <c r="D1129" s="148">
        <v>57</v>
      </c>
      <c r="E1129" s="148"/>
      <c r="F1129" s="76" t="e">
        <f t="shared" si="37"/>
        <v>#DIV/0!</v>
      </c>
      <c r="G1129" s="76">
        <f t="shared" si="38"/>
        <v>0</v>
      </c>
    </row>
    <row r="1130" spans="1:7">
      <c r="A1130" s="60">
        <v>2200150</v>
      </c>
      <c r="B1130" s="274" t="s">
        <v>75</v>
      </c>
      <c r="C1130" s="64"/>
      <c r="D1130" s="148"/>
      <c r="E1130" s="148"/>
      <c r="F1130" s="76" t="e">
        <f t="shared" si="37"/>
        <v>#DIV/0!</v>
      </c>
      <c r="G1130" s="76" t="e">
        <f t="shared" si="38"/>
        <v>#DIV/0!</v>
      </c>
    </row>
    <row r="1131" spans="1:7">
      <c r="A1131" s="60">
        <v>2200199</v>
      </c>
      <c r="B1131" s="274" t="s">
        <v>923</v>
      </c>
      <c r="C1131" s="64"/>
      <c r="D1131" s="148"/>
      <c r="E1131" s="148"/>
      <c r="F1131" s="76" t="e">
        <f t="shared" si="37"/>
        <v>#DIV/0!</v>
      </c>
      <c r="G1131" s="76" t="e">
        <f t="shared" si="38"/>
        <v>#DIV/0!</v>
      </c>
    </row>
    <row r="1132" spans="1:7">
      <c r="A1132" s="186">
        <v>22005</v>
      </c>
      <c r="B1132" s="273" t="s">
        <v>924</v>
      </c>
      <c r="C1132" s="83">
        <f>SUM(C1133:C1146)</f>
        <v>0</v>
      </c>
      <c r="D1132" s="174">
        <f>SUM(D1133:D1146)</f>
        <v>0</v>
      </c>
      <c r="E1132" s="174">
        <f>SUM(E1133:E1146)</f>
        <v>0</v>
      </c>
      <c r="F1132" s="82" t="e">
        <f t="shared" si="37"/>
        <v>#DIV/0!</v>
      </c>
      <c r="G1132" s="82" t="e">
        <f t="shared" si="38"/>
        <v>#DIV/0!</v>
      </c>
    </row>
    <row r="1133" spans="1:7">
      <c r="A1133" s="60">
        <v>2200501</v>
      </c>
      <c r="B1133" s="274" t="s">
        <v>66</v>
      </c>
      <c r="C1133" s="64"/>
      <c r="D1133" s="148"/>
      <c r="E1133" s="148"/>
      <c r="F1133" s="76" t="e">
        <f t="shared" si="37"/>
        <v>#DIV/0!</v>
      </c>
      <c r="G1133" s="76" t="e">
        <f t="shared" si="38"/>
        <v>#DIV/0!</v>
      </c>
    </row>
    <row r="1134" spans="1:7">
      <c r="A1134" s="60">
        <v>2200502</v>
      </c>
      <c r="B1134" s="274" t="s">
        <v>67</v>
      </c>
      <c r="C1134" s="64"/>
      <c r="D1134" s="148"/>
      <c r="E1134" s="148"/>
      <c r="F1134" s="76" t="e">
        <f t="shared" si="37"/>
        <v>#DIV/0!</v>
      </c>
      <c r="G1134" s="76" t="e">
        <f t="shared" si="38"/>
        <v>#DIV/0!</v>
      </c>
    </row>
    <row r="1135" spans="1:7">
      <c r="A1135" s="60">
        <v>2200503</v>
      </c>
      <c r="B1135" s="274" t="s">
        <v>68</v>
      </c>
      <c r="C1135" s="64"/>
      <c r="D1135" s="148"/>
      <c r="E1135" s="148"/>
      <c r="F1135" s="76" t="e">
        <f t="shared" si="37"/>
        <v>#DIV/0!</v>
      </c>
      <c r="G1135" s="76" t="e">
        <f t="shared" si="38"/>
        <v>#DIV/0!</v>
      </c>
    </row>
    <row r="1136" spans="1:7">
      <c r="A1136" s="60">
        <v>2200504</v>
      </c>
      <c r="B1136" s="274" t="s">
        <v>925</v>
      </c>
      <c r="C1136" s="64"/>
      <c r="D1136" s="148"/>
      <c r="E1136" s="148"/>
      <c r="F1136" s="76" t="e">
        <f t="shared" si="37"/>
        <v>#DIV/0!</v>
      </c>
      <c r="G1136" s="76" t="e">
        <f t="shared" si="38"/>
        <v>#DIV/0!</v>
      </c>
    </row>
    <row r="1137" spans="1:7">
      <c r="A1137" s="60">
        <v>2200506</v>
      </c>
      <c r="B1137" s="274" t="s">
        <v>926</v>
      </c>
      <c r="C1137" s="64"/>
      <c r="D1137" s="148"/>
      <c r="E1137" s="148"/>
      <c r="F1137" s="76" t="e">
        <f t="shared" si="37"/>
        <v>#DIV/0!</v>
      </c>
      <c r="G1137" s="76" t="e">
        <f t="shared" si="38"/>
        <v>#DIV/0!</v>
      </c>
    </row>
    <row r="1138" spans="1:7">
      <c r="A1138" s="60">
        <v>2200507</v>
      </c>
      <c r="B1138" s="274" t="s">
        <v>927</v>
      </c>
      <c r="C1138" s="64"/>
      <c r="D1138" s="148"/>
      <c r="E1138" s="148"/>
      <c r="F1138" s="76" t="e">
        <f t="shared" si="37"/>
        <v>#DIV/0!</v>
      </c>
      <c r="G1138" s="76" t="e">
        <f t="shared" si="38"/>
        <v>#DIV/0!</v>
      </c>
    </row>
    <row r="1139" spans="1:7">
      <c r="A1139" s="60">
        <v>2200508</v>
      </c>
      <c r="B1139" s="274" t="s">
        <v>928</v>
      </c>
      <c r="C1139" s="64"/>
      <c r="D1139" s="148"/>
      <c r="E1139" s="148"/>
      <c r="F1139" s="76" t="e">
        <f t="shared" si="37"/>
        <v>#DIV/0!</v>
      </c>
      <c r="G1139" s="76" t="e">
        <f t="shared" si="38"/>
        <v>#DIV/0!</v>
      </c>
    </row>
    <row r="1140" spans="1:7">
      <c r="A1140" s="60">
        <v>2200509</v>
      </c>
      <c r="B1140" s="274" t="s">
        <v>929</v>
      </c>
      <c r="C1140" s="64"/>
      <c r="D1140" s="148"/>
      <c r="E1140" s="148"/>
      <c r="F1140" s="76" t="e">
        <f t="shared" si="37"/>
        <v>#DIV/0!</v>
      </c>
      <c r="G1140" s="76" t="e">
        <f t="shared" si="38"/>
        <v>#DIV/0!</v>
      </c>
    </row>
    <row r="1141" spans="1:7">
      <c r="A1141" s="60">
        <v>2200510</v>
      </c>
      <c r="B1141" s="274" t="s">
        <v>930</v>
      </c>
      <c r="C1141" s="64"/>
      <c r="D1141" s="148"/>
      <c r="E1141" s="148"/>
      <c r="F1141" s="76" t="e">
        <f t="shared" si="37"/>
        <v>#DIV/0!</v>
      </c>
      <c r="G1141" s="76" t="e">
        <f t="shared" si="38"/>
        <v>#DIV/0!</v>
      </c>
    </row>
    <row r="1142" spans="1:7">
      <c r="A1142" s="60">
        <v>2200511</v>
      </c>
      <c r="B1142" s="274" t="s">
        <v>931</v>
      </c>
      <c r="C1142" s="64"/>
      <c r="D1142" s="148"/>
      <c r="E1142" s="148"/>
      <c r="F1142" s="76" t="e">
        <f t="shared" si="37"/>
        <v>#DIV/0!</v>
      </c>
      <c r="G1142" s="76" t="e">
        <f t="shared" si="38"/>
        <v>#DIV/0!</v>
      </c>
    </row>
    <row r="1143" spans="1:7">
      <c r="A1143" s="60">
        <v>2200512</v>
      </c>
      <c r="B1143" s="274" t="s">
        <v>932</v>
      </c>
      <c r="C1143" s="64"/>
      <c r="D1143" s="148"/>
      <c r="E1143" s="148"/>
      <c r="F1143" s="76" t="e">
        <f t="shared" si="37"/>
        <v>#DIV/0!</v>
      </c>
      <c r="G1143" s="76" t="e">
        <f t="shared" si="38"/>
        <v>#DIV/0!</v>
      </c>
    </row>
    <row r="1144" spans="1:7">
      <c r="A1144" s="60">
        <v>2200513</v>
      </c>
      <c r="B1144" s="274" t="s">
        <v>933</v>
      </c>
      <c r="C1144" s="64"/>
      <c r="D1144" s="148"/>
      <c r="E1144" s="148"/>
      <c r="F1144" s="76" t="e">
        <f t="shared" si="37"/>
        <v>#DIV/0!</v>
      </c>
      <c r="G1144" s="76" t="e">
        <f t="shared" si="38"/>
        <v>#DIV/0!</v>
      </c>
    </row>
    <row r="1145" spans="1:7">
      <c r="A1145" s="60">
        <v>2200514</v>
      </c>
      <c r="B1145" s="274" t="s">
        <v>934</v>
      </c>
      <c r="C1145" s="64"/>
      <c r="D1145" s="148"/>
      <c r="E1145" s="148"/>
      <c r="F1145" s="76" t="e">
        <f t="shared" si="37"/>
        <v>#DIV/0!</v>
      </c>
      <c r="G1145" s="76" t="e">
        <f t="shared" si="38"/>
        <v>#DIV/0!</v>
      </c>
    </row>
    <row r="1146" spans="1:7">
      <c r="A1146" s="60">
        <v>2200599</v>
      </c>
      <c r="B1146" s="274" t="s">
        <v>935</v>
      </c>
      <c r="C1146" s="64"/>
      <c r="D1146" s="148"/>
      <c r="E1146" s="148"/>
      <c r="F1146" s="76" t="e">
        <f t="shared" si="37"/>
        <v>#DIV/0!</v>
      </c>
      <c r="G1146" s="76" t="e">
        <f t="shared" si="38"/>
        <v>#DIV/0!</v>
      </c>
    </row>
    <row r="1147" spans="1:7">
      <c r="A1147" s="186">
        <v>22099</v>
      </c>
      <c r="B1147" s="273" t="s">
        <v>936</v>
      </c>
      <c r="C1147" s="83">
        <f>C1148</f>
        <v>0</v>
      </c>
      <c r="D1147" s="174">
        <f>D1148</f>
        <v>0</v>
      </c>
      <c r="E1147" s="174">
        <f>E1148</f>
        <v>0</v>
      </c>
      <c r="F1147" s="82" t="e">
        <f t="shared" si="37"/>
        <v>#DIV/0!</v>
      </c>
      <c r="G1147" s="82" t="e">
        <f t="shared" si="38"/>
        <v>#DIV/0!</v>
      </c>
    </row>
    <row r="1148" spans="1:7">
      <c r="A1148" s="60">
        <v>2209999</v>
      </c>
      <c r="B1148" s="274" t="s">
        <v>937</v>
      </c>
      <c r="C1148" s="64"/>
      <c r="D1148" s="148"/>
      <c r="E1148" s="148"/>
      <c r="F1148" s="76" t="e">
        <f t="shared" si="37"/>
        <v>#DIV/0!</v>
      </c>
      <c r="G1148" s="76" t="e">
        <f t="shared" si="38"/>
        <v>#DIV/0!</v>
      </c>
    </row>
    <row r="1149" spans="1:7">
      <c r="A1149" s="246">
        <v>221</v>
      </c>
      <c r="B1149" s="275" t="s">
        <v>938</v>
      </c>
      <c r="C1149" s="63">
        <f>SUM(C1150,C1162,C1166)</f>
        <v>293</v>
      </c>
      <c r="D1149" s="248">
        <f>SUM(D1150,D1162,D1166)</f>
        <v>289</v>
      </c>
      <c r="E1149" s="248">
        <f>SUM(E1150,E1162,E1166)</f>
        <v>370.415961</v>
      </c>
      <c r="F1149" s="249">
        <f t="shared" si="37"/>
        <v>1.26421829692833</v>
      </c>
      <c r="G1149" s="249">
        <f t="shared" si="38"/>
        <v>1.28171612802768</v>
      </c>
    </row>
    <row r="1150" spans="1:7">
      <c r="A1150" s="186">
        <v>22101</v>
      </c>
      <c r="B1150" s="273" t="s">
        <v>939</v>
      </c>
      <c r="C1150" s="83">
        <f>SUM(C1151:C1161)</f>
        <v>0</v>
      </c>
      <c r="D1150" s="174">
        <f>SUM(D1151:D1161)</f>
        <v>0</v>
      </c>
      <c r="E1150" s="174">
        <f>SUM(E1151:E1161)</f>
        <v>0</v>
      </c>
      <c r="F1150" s="82" t="e">
        <f t="shared" si="37"/>
        <v>#DIV/0!</v>
      </c>
      <c r="G1150" s="82" t="e">
        <f t="shared" si="38"/>
        <v>#DIV/0!</v>
      </c>
    </row>
    <row r="1151" spans="1:7">
      <c r="A1151" s="60">
        <v>2210101</v>
      </c>
      <c r="B1151" s="274" t="s">
        <v>940</v>
      </c>
      <c r="C1151" s="64"/>
      <c r="D1151" s="148"/>
      <c r="E1151" s="148"/>
      <c r="F1151" s="76" t="e">
        <f t="shared" si="37"/>
        <v>#DIV/0!</v>
      </c>
      <c r="G1151" s="76" t="e">
        <f t="shared" si="38"/>
        <v>#DIV/0!</v>
      </c>
    </row>
    <row r="1152" spans="1:7">
      <c r="A1152" s="60">
        <v>2210102</v>
      </c>
      <c r="B1152" s="274" t="s">
        <v>941</v>
      </c>
      <c r="C1152" s="64"/>
      <c r="D1152" s="148"/>
      <c r="E1152" s="148"/>
      <c r="F1152" s="76" t="e">
        <f t="shared" si="37"/>
        <v>#DIV/0!</v>
      </c>
      <c r="G1152" s="76" t="e">
        <f t="shared" si="38"/>
        <v>#DIV/0!</v>
      </c>
    </row>
    <row r="1153" spans="1:7">
      <c r="A1153" s="60">
        <v>2210103</v>
      </c>
      <c r="B1153" s="274" t="s">
        <v>942</v>
      </c>
      <c r="C1153" s="64"/>
      <c r="D1153" s="148"/>
      <c r="E1153" s="148"/>
      <c r="F1153" s="76" t="e">
        <f t="shared" si="37"/>
        <v>#DIV/0!</v>
      </c>
      <c r="G1153" s="76" t="e">
        <f t="shared" si="38"/>
        <v>#DIV/0!</v>
      </c>
    </row>
    <row r="1154" spans="1:7">
      <c r="A1154" s="60">
        <v>2210104</v>
      </c>
      <c r="B1154" s="274" t="s">
        <v>943</v>
      </c>
      <c r="C1154" s="64"/>
      <c r="D1154" s="148"/>
      <c r="E1154" s="148"/>
      <c r="F1154" s="76" t="e">
        <f t="shared" si="37"/>
        <v>#DIV/0!</v>
      </c>
      <c r="G1154" s="76" t="e">
        <f t="shared" si="38"/>
        <v>#DIV/0!</v>
      </c>
    </row>
    <row r="1155" spans="1:7">
      <c r="A1155" s="60">
        <v>2210105</v>
      </c>
      <c r="B1155" s="274" t="s">
        <v>944</v>
      </c>
      <c r="C1155" s="64"/>
      <c r="D1155" s="148"/>
      <c r="E1155" s="148"/>
      <c r="F1155" s="76" t="e">
        <f t="shared" si="37"/>
        <v>#DIV/0!</v>
      </c>
      <c r="G1155" s="76" t="e">
        <f t="shared" si="38"/>
        <v>#DIV/0!</v>
      </c>
    </row>
    <row r="1156" spans="1:7">
      <c r="A1156" s="60">
        <v>2210106</v>
      </c>
      <c r="B1156" s="274" t="s">
        <v>945</v>
      </c>
      <c r="C1156" s="64"/>
      <c r="D1156" s="148"/>
      <c r="E1156" s="148"/>
      <c r="F1156" s="76" t="e">
        <f t="shared" si="37"/>
        <v>#DIV/0!</v>
      </c>
      <c r="G1156" s="76" t="e">
        <f t="shared" si="38"/>
        <v>#DIV/0!</v>
      </c>
    </row>
    <row r="1157" spans="1:7">
      <c r="A1157" s="60">
        <v>2210107</v>
      </c>
      <c r="B1157" s="274" t="s">
        <v>946</v>
      </c>
      <c r="C1157" s="64"/>
      <c r="D1157" s="148"/>
      <c r="E1157" s="148"/>
      <c r="F1157" s="76" t="e">
        <f t="shared" si="37"/>
        <v>#DIV/0!</v>
      </c>
      <c r="G1157" s="76" t="e">
        <f t="shared" si="38"/>
        <v>#DIV/0!</v>
      </c>
    </row>
    <row r="1158" spans="1:7">
      <c r="A1158" s="60">
        <v>2210108</v>
      </c>
      <c r="B1158" s="274" t="s">
        <v>947</v>
      </c>
      <c r="C1158" s="64"/>
      <c r="D1158" s="148"/>
      <c r="E1158" s="148"/>
      <c r="F1158" s="76" t="e">
        <f t="shared" si="37"/>
        <v>#DIV/0!</v>
      </c>
      <c r="G1158" s="76" t="e">
        <f t="shared" si="38"/>
        <v>#DIV/0!</v>
      </c>
    </row>
    <row r="1159" spans="1:7">
      <c r="A1159" s="60">
        <v>2210109</v>
      </c>
      <c r="B1159" s="274" t="s">
        <v>948</v>
      </c>
      <c r="C1159" s="64"/>
      <c r="D1159" s="148"/>
      <c r="E1159" s="148"/>
      <c r="F1159" s="76" t="e">
        <f t="shared" ref="F1159:F1222" si="39">(E1159/C1159)</f>
        <v>#DIV/0!</v>
      </c>
      <c r="G1159" s="76" t="e">
        <f t="shared" ref="G1159:G1222" si="40">E1159/D1159</f>
        <v>#DIV/0!</v>
      </c>
    </row>
    <row r="1160" spans="1:7">
      <c r="A1160" s="60">
        <v>2210110</v>
      </c>
      <c r="B1160" s="274" t="s">
        <v>949</v>
      </c>
      <c r="C1160" s="64"/>
      <c r="D1160" s="148"/>
      <c r="E1160" s="148"/>
      <c r="F1160" s="76" t="e">
        <f t="shared" si="39"/>
        <v>#DIV/0!</v>
      </c>
      <c r="G1160" s="76" t="e">
        <f t="shared" si="40"/>
        <v>#DIV/0!</v>
      </c>
    </row>
    <row r="1161" spans="1:7">
      <c r="A1161" s="60">
        <v>2210199</v>
      </c>
      <c r="B1161" s="274" t="s">
        <v>950</v>
      </c>
      <c r="C1161" s="64"/>
      <c r="D1161" s="148"/>
      <c r="E1161" s="148"/>
      <c r="F1161" s="76" t="e">
        <f t="shared" si="39"/>
        <v>#DIV/0!</v>
      </c>
      <c r="G1161" s="76" t="e">
        <f t="shared" si="40"/>
        <v>#DIV/0!</v>
      </c>
    </row>
    <row r="1162" spans="1:7">
      <c r="A1162" s="186">
        <v>22102</v>
      </c>
      <c r="B1162" s="273" t="s">
        <v>951</v>
      </c>
      <c r="C1162" s="83">
        <f>SUM(C1163:C1165)</f>
        <v>293</v>
      </c>
      <c r="D1162" s="174">
        <f>SUM(D1163:D1165)</f>
        <v>289</v>
      </c>
      <c r="E1162" s="174">
        <f>SUM(E1163:E1165)</f>
        <v>370.415961</v>
      </c>
      <c r="F1162" s="82">
        <f t="shared" si="39"/>
        <v>1.26421829692833</v>
      </c>
      <c r="G1162" s="82">
        <f t="shared" si="40"/>
        <v>1.28171612802768</v>
      </c>
    </row>
    <row r="1163" ht="14.25" spans="1:7">
      <c r="A1163" s="60">
        <v>2210201</v>
      </c>
      <c r="B1163" s="274" t="s">
        <v>952</v>
      </c>
      <c r="C1163" s="252">
        <v>152</v>
      </c>
      <c r="D1163" s="148">
        <v>152</v>
      </c>
      <c r="E1163" s="253">
        <v>231.516948</v>
      </c>
      <c r="F1163" s="76">
        <f t="shared" si="39"/>
        <v>1.52313781578947</v>
      </c>
      <c r="G1163" s="76">
        <f t="shared" si="40"/>
        <v>1.52313781578947</v>
      </c>
    </row>
    <row r="1164" ht="14.25" spans="1:7">
      <c r="A1164" s="60">
        <v>2210202</v>
      </c>
      <c r="B1164" s="274" t="s">
        <v>953</v>
      </c>
      <c r="C1164" s="252">
        <v>141</v>
      </c>
      <c r="D1164" s="148">
        <v>137</v>
      </c>
      <c r="E1164" s="253">
        <v>138.899013</v>
      </c>
      <c r="F1164" s="76">
        <f t="shared" si="39"/>
        <v>0.985099382978723</v>
      </c>
      <c r="G1164" s="76">
        <f t="shared" si="40"/>
        <v>1.01386140875912</v>
      </c>
    </row>
    <row r="1165" spans="1:7">
      <c r="A1165" s="60">
        <v>2210203</v>
      </c>
      <c r="B1165" s="274" t="s">
        <v>954</v>
      </c>
      <c r="C1165" s="64"/>
      <c r="D1165" s="148"/>
      <c r="E1165" s="148"/>
      <c r="F1165" s="76" t="e">
        <f t="shared" si="39"/>
        <v>#DIV/0!</v>
      </c>
      <c r="G1165" s="76" t="e">
        <f t="shared" si="40"/>
        <v>#DIV/0!</v>
      </c>
    </row>
    <row r="1166" spans="1:7">
      <c r="A1166" s="186">
        <v>22103</v>
      </c>
      <c r="B1166" s="273" t="s">
        <v>955</v>
      </c>
      <c r="C1166" s="83">
        <f>SUM(C1167:C1169)</f>
        <v>0</v>
      </c>
      <c r="D1166" s="174">
        <f>SUM(D1167:D1169)</f>
        <v>0</v>
      </c>
      <c r="E1166" s="174">
        <f>SUM(E1167:E1169)</f>
        <v>0</v>
      </c>
      <c r="F1166" s="82" t="e">
        <f t="shared" si="39"/>
        <v>#DIV/0!</v>
      </c>
      <c r="G1166" s="82" t="e">
        <f t="shared" si="40"/>
        <v>#DIV/0!</v>
      </c>
    </row>
    <row r="1167" spans="1:7">
      <c r="A1167" s="60">
        <v>2210301</v>
      </c>
      <c r="B1167" s="274" t="s">
        <v>956</v>
      </c>
      <c r="C1167" s="64"/>
      <c r="D1167" s="148"/>
      <c r="E1167" s="148"/>
      <c r="F1167" s="76" t="e">
        <f t="shared" si="39"/>
        <v>#DIV/0!</v>
      </c>
      <c r="G1167" s="76" t="e">
        <f t="shared" si="40"/>
        <v>#DIV/0!</v>
      </c>
    </row>
    <row r="1168" spans="1:7">
      <c r="A1168" s="60">
        <v>2210302</v>
      </c>
      <c r="B1168" s="274" t="s">
        <v>957</v>
      </c>
      <c r="C1168" s="64"/>
      <c r="D1168" s="148"/>
      <c r="E1168" s="148"/>
      <c r="F1168" s="76" t="e">
        <f t="shared" si="39"/>
        <v>#DIV/0!</v>
      </c>
      <c r="G1168" s="76" t="e">
        <f t="shared" si="40"/>
        <v>#DIV/0!</v>
      </c>
    </row>
    <row r="1169" spans="1:7">
      <c r="A1169" s="60">
        <v>2210399</v>
      </c>
      <c r="B1169" s="274" t="s">
        <v>958</v>
      </c>
      <c r="C1169" s="64"/>
      <c r="D1169" s="148"/>
      <c r="E1169" s="148"/>
      <c r="F1169" s="76" t="e">
        <f t="shared" si="39"/>
        <v>#DIV/0!</v>
      </c>
      <c r="G1169" s="76" t="e">
        <f t="shared" si="40"/>
        <v>#DIV/0!</v>
      </c>
    </row>
    <row r="1170" spans="1:7">
      <c r="A1170" s="246">
        <v>222</v>
      </c>
      <c r="B1170" s="275" t="s">
        <v>959</v>
      </c>
      <c r="C1170" s="63">
        <f>SUM(C1171,C1189,C1195,C1201)</f>
        <v>0</v>
      </c>
      <c r="D1170" s="248">
        <f>SUM(D1171,D1189,D1195,D1201)</f>
        <v>0</v>
      </c>
      <c r="E1170" s="248">
        <f>SUM(E1171,E1189,E1195,E1201)</f>
        <v>0</v>
      </c>
      <c r="F1170" s="249" t="e">
        <f t="shared" si="39"/>
        <v>#DIV/0!</v>
      </c>
      <c r="G1170" s="249" t="e">
        <f t="shared" si="40"/>
        <v>#DIV/0!</v>
      </c>
    </row>
    <row r="1171" spans="1:7">
      <c r="A1171" s="186">
        <v>22201</v>
      </c>
      <c r="B1171" s="273" t="s">
        <v>960</v>
      </c>
      <c r="C1171" s="83">
        <f>SUM(C1172:C1188)</f>
        <v>0</v>
      </c>
      <c r="D1171" s="174">
        <f>SUM(D1172:D1188)</f>
        <v>0</v>
      </c>
      <c r="E1171" s="174">
        <f>SUM(E1172:E1188)</f>
        <v>0</v>
      </c>
      <c r="F1171" s="82" t="e">
        <f t="shared" si="39"/>
        <v>#DIV/0!</v>
      </c>
      <c r="G1171" s="82" t="e">
        <f t="shared" si="40"/>
        <v>#DIV/0!</v>
      </c>
    </row>
    <row r="1172" spans="1:7">
      <c r="A1172" s="60">
        <v>2220101</v>
      </c>
      <c r="B1172" s="274" t="s">
        <v>66</v>
      </c>
      <c r="C1172" s="64"/>
      <c r="D1172" s="148"/>
      <c r="E1172" s="148"/>
      <c r="F1172" s="76" t="e">
        <f t="shared" si="39"/>
        <v>#DIV/0!</v>
      </c>
      <c r="G1172" s="76" t="e">
        <f t="shared" si="40"/>
        <v>#DIV/0!</v>
      </c>
    </row>
    <row r="1173" spans="1:7">
      <c r="A1173" s="60">
        <v>2220102</v>
      </c>
      <c r="B1173" s="274" t="s">
        <v>67</v>
      </c>
      <c r="C1173" s="64"/>
      <c r="D1173" s="148"/>
      <c r="E1173" s="148"/>
      <c r="F1173" s="76" t="e">
        <f t="shared" si="39"/>
        <v>#DIV/0!</v>
      </c>
      <c r="G1173" s="76" t="e">
        <f t="shared" si="40"/>
        <v>#DIV/0!</v>
      </c>
    </row>
    <row r="1174" spans="1:7">
      <c r="A1174" s="60">
        <v>2220103</v>
      </c>
      <c r="B1174" s="274" t="s">
        <v>68</v>
      </c>
      <c r="C1174" s="64"/>
      <c r="D1174" s="148"/>
      <c r="E1174" s="148"/>
      <c r="F1174" s="76" t="e">
        <f t="shared" si="39"/>
        <v>#DIV/0!</v>
      </c>
      <c r="G1174" s="76" t="e">
        <f t="shared" si="40"/>
        <v>#DIV/0!</v>
      </c>
    </row>
    <row r="1175" spans="1:7">
      <c r="A1175" s="60">
        <v>2220104</v>
      </c>
      <c r="B1175" s="274" t="s">
        <v>961</v>
      </c>
      <c r="C1175" s="64"/>
      <c r="D1175" s="148"/>
      <c r="E1175" s="148"/>
      <c r="F1175" s="76" t="e">
        <f t="shared" si="39"/>
        <v>#DIV/0!</v>
      </c>
      <c r="G1175" s="76" t="e">
        <f t="shared" si="40"/>
        <v>#DIV/0!</v>
      </c>
    </row>
    <row r="1176" spans="1:7">
      <c r="A1176" s="60">
        <v>2220105</v>
      </c>
      <c r="B1176" s="274" t="s">
        <v>962</v>
      </c>
      <c r="C1176" s="64"/>
      <c r="D1176" s="148"/>
      <c r="E1176" s="148"/>
      <c r="F1176" s="76" t="e">
        <f t="shared" si="39"/>
        <v>#DIV/0!</v>
      </c>
      <c r="G1176" s="76" t="e">
        <f t="shared" si="40"/>
        <v>#DIV/0!</v>
      </c>
    </row>
    <row r="1177" spans="1:7">
      <c r="A1177" s="60">
        <v>2220106</v>
      </c>
      <c r="B1177" s="274" t="s">
        <v>963</v>
      </c>
      <c r="C1177" s="64"/>
      <c r="D1177" s="148"/>
      <c r="E1177" s="148"/>
      <c r="F1177" s="76" t="e">
        <f t="shared" si="39"/>
        <v>#DIV/0!</v>
      </c>
      <c r="G1177" s="76" t="e">
        <f t="shared" si="40"/>
        <v>#DIV/0!</v>
      </c>
    </row>
    <row r="1178" spans="1:7">
      <c r="A1178" s="60">
        <v>2220107</v>
      </c>
      <c r="B1178" s="274" t="s">
        <v>964</v>
      </c>
      <c r="C1178" s="64"/>
      <c r="D1178" s="148"/>
      <c r="E1178" s="148"/>
      <c r="F1178" s="76" t="e">
        <f t="shared" si="39"/>
        <v>#DIV/0!</v>
      </c>
      <c r="G1178" s="76" t="e">
        <f t="shared" si="40"/>
        <v>#DIV/0!</v>
      </c>
    </row>
    <row r="1179" spans="1:7">
      <c r="A1179" s="60">
        <v>2220112</v>
      </c>
      <c r="B1179" s="274" t="s">
        <v>965</v>
      </c>
      <c r="C1179" s="64"/>
      <c r="D1179" s="148"/>
      <c r="E1179" s="148"/>
      <c r="F1179" s="76" t="e">
        <f t="shared" si="39"/>
        <v>#DIV/0!</v>
      </c>
      <c r="G1179" s="76" t="e">
        <f t="shared" si="40"/>
        <v>#DIV/0!</v>
      </c>
    </row>
    <row r="1180" spans="1:7">
      <c r="A1180" s="60">
        <v>2220113</v>
      </c>
      <c r="B1180" s="274" t="s">
        <v>966</v>
      </c>
      <c r="C1180" s="64"/>
      <c r="D1180" s="148"/>
      <c r="E1180" s="148"/>
      <c r="F1180" s="76" t="e">
        <f t="shared" si="39"/>
        <v>#DIV/0!</v>
      </c>
      <c r="G1180" s="76" t="e">
        <f t="shared" si="40"/>
        <v>#DIV/0!</v>
      </c>
    </row>
    <row r="1181" spans="1:7">
      <c r="A1181" s="60">
        <v>2220114</v>
      </c>
      <c r="B1181" s="274" t="s">
        <v>967</v>
      </c>
      <c r="C1181" s="64"/>
      <c r="D1181" s="148"/>
      <c r="E1181" s="148"/>
      <c r="F1181" s="76" t="e">
        <f t="shared" si="39"/>
        <v>#DIV/0!</v>
      </c>
      <c r="G1181" s="76" t="e">
        <f t="shared" si="40"/>
        <v>#DIV/0!</v>
      </c>
    </row>
    <row r="1182" spans="1:7">
      <c r="A1182" s="60">
        <v>2220115</v>
      </c>
      <c r="B1182" s="274" t="s">
        <v>968</v>
      </c>
      <c r="C1182" s="64"/>
      <c r="D1182" s="148"/>
      <c r="E1182" s="148"/>
      <c r="F1182" s="76" t="e">
        <f t="shared" si="39"/>
        <v>#DIV/0!</v>
      </c>
      <c r="G1182" s="76" t="e">
        <f t="shared" si="40"/>
        <v>#DIV/0!</v>
      </c>
    </row>
    <row r="1183" spans="1:7">
      <c r="A1183" s="60">
        <v>2220118</v>
      </c>
      <c r="B1183" s="274" t="s">
        <v>969</v>
      </c>
      <c r="C1183" s="64"/>
      <c r="D1183" s="148"/>
      <c r="E1183" s="148"/>
      <c r="F1183" s="76" t="e">
        <f t="shared" si="39"/>
        <v>#DIV/0!</v>
      </c>
      <c r="G1183" s="76" t="e">
        <f t="shared" si="40"/>
        <v>#DIV/0!</v>
      </c>
    </row>
    <row r="1184" spans="1:7">
      <c r="A1184" s="60">
        <v>2220119</v>
      </c>
      <c r="B1184" s="274" t="s">
        <v>970</v>
      </c>
      <c r="C1184" s="64"/>
      <c r="D1184" s="148"/>
      <c r="E1184" s="148"/>
      <c r="F1184" s="76" t="e">
        <f t="shared" si="39"/>
        <v>#DIV/0!</v>
      </c>
      <c r="G1184" s="76" t="e">
        <f t="shared" si="40"/>
        <v>#DIV/0!</v>
      </c>
    </row>
    <row r="1185" spans="1:7">
      <c r="A1185" s="60">
        <v>2220120</v>
      </c>
      <c r="B1185" s="274" t="s">
        <v>971</v>
      </c>
      <c r="C1185" s="64"/>
      <c r="D1185" s="148"/>
      <c r="E1185" s="148"/>
      <c r="F1185" s="76" t="e">
        <f t="shared" si="39"/>
        <v>#DIV/0!</v>
      </c>
      <c r="G1185" s="76" t="e">
        <f t="shared" si="40"/>
        <v>#DIV/0!</v>
      </c>
    </row>
    <row r="1186" spans="1:7">
      <c r="A1186" s="60">
        <v>2220121</v>
      </c>
      <c r="B1186" s="274" t="s">
        <v>972</v>
      </c>
      <c r="C1186" s="64"/>
      <c r="D1186" s="148"/>
      <c r="E1186" s="148"/>
      <c r="F1186" s="76" t="e">
        <f t="shared" si="39"/>
        <v>#DIV/0!</v>
      </c>
      <c r="G1186" s="76" t="e">
        <f t="shared" si="40"/>
        <v>#DIV/0!</v>
      </c>
    </row>
    <row r="1187" spans="1:7">
      <c r="A1187" s="60">
        <v>2220150</v>
      </c>
      <c r="B1187" s="274" t="s">
        <v>75</v>
      </c>
      <c r="C1187" s="64"/>
      <c r="D1187" s="148"/>
      <c r="E1187" s="148"/>
      <c r="F1187" s="76" t="e">
        <f t="shared" si="39"/>
        <v>#DIV/0!</v>
      </c>
      <c r="G1187" s="76" t="e">
        <f t="shared" si="40"/>
        <v>#DIV/0!</v>
      </c>
    </row>
    <row r="1188" spans="1:7">
      <c r="A1188" s="60">
        <v>2220199</v>
      </c>
      <c r="B1188" s="274" t="s">
        <v>973</v>
      </c>
      <c r="C1188" s="64"/>
      <c r="D1188" s="148"/>
      <c r="E1188" s="148"/>
      <c r="F1188" s="76" t="e">
        <f t="shared" si="39"/>
        <v>#DIV/0!</v>
      </c>
      <c r="G1188" s="76" t="e">
        <f t="shared" si="40"/>
        <v>#DIV/0!</v>
      </c>
    </row>
    <row r="1189" spans="1:7">
      <c r="A1189" s="186">
        <v>22203</v>
      </c>
      <c r="B1189" s="273" t="s">
        <v>974</v>
      </c>
      <c r="C1189" s="83">
        <f>SUM(C1190:C1194)</f>
        <v>0</v>
      </c>
      <c r="D1189" s="174">
        <f>SUM(D1190:D1194)</f>
        <v>0</v>
      </c>
      <c r="E1189" s="174">
        <f>SUM(E1190:E1194)</f>
        <v>0</v>
      </c>
      <c r="F1189" s="82" t="e">
        <f t="shared" si="39"/>
        <v>#DIV/0!</v>
      </c>
      <c r="G1189" s="82" t="e">
        <f t="shared" si="40"/>
        <v>#DIV/0!</v>
      </c>
    </row>
    <row r="1190" spans="1:7">
      <c r="A1190" s="60">
        <v>2220301</v>
      </c>
      <c r="B1190" s="274" t="s">
        <v>975</v>
      </c>
      <c r="C1190" s="64"/>
      <c r="D1190" s="148"/>
      <c r="E1190" s="148"/>
      <c r="F1190" s="76" t="e">
        <f t="shared" si="39"/>
        <v>#DIV/0!</v>
      </c>
      <c r="G1190" s="76" t="e">
        <f t="shared" si="40"/>
        <v>#DIV/0!</v>
      </c>
    </row>
    <row r="1191" spans="1:7">
      <c r="A1191" s="60">
        <v>2220303</v>
      </c>
      <c r="B1191" s="274" t="s">
        <v>976</v>
      </c>
      <c r="C1191" s="64"/>
      <c r="D1191" s="148"/>
      <c r="E1191" s="148"/>
      <c r="F1191" s="76" t="e">
        <f t="shared" si="39"/>
        <v>#DIV/0!</v>
      </c>
      <c r="G1191" s="76" t="e">
        <f t="shared" si="40"/>
        <v>#DIV/0!</v>
      </c>
    </row>
    <row r="1192" spans="1:7">
      <c r="A1192" s="60">
        <v>2220304</v>
      </c>
      <c r="B1192" s="274" t="s">
        <v>977</v>
      </c>
      <c r="C1192" s="64"/>
      <c r="D1192" s="148"/>
      <c r="E1192" s="148"/>
      <c r="F1192" s="76" t="e">
        <f t="shared" si="39"/>
        <v>#DIV/0!</v>
      </c>
      <c r="G1192" s="76" t="e">
        <f t="shared" si="40"/>
        <v>#DIV/0!</v>
      </c>
    </row>
    <row r="1193" spans="1:7">
      <c r="A1193" s="60">
        <v>2220305</v>
      </c>
      <c r="B1193" s="274" t="s">
        <v>978</v>
      </c>
      <c r="C1193" s="64"/>
      <c r="D1193" s="148"/>
      <c r="E1193" s="148"/>
      <c r="F1193" s="76" t="e">
        <f t="shared" si="39"/>
        <v>#DIV/0!</v>
      </c>
      <c r="G1193" s="76" t="e">
        <f t="shared" si="40"/>
        <v>#DIV/0!</v>
      </c>
    </row>
    <row r="1194" spans="1:7">
      <c r="A1194" s="60">
        <v>2220399</v>
      </c>
      <c r="B1194" s="274" t="s">
        <v>979</v>
      </c>
      <c r="C1194" s="64"/>
      <c r="D1194" s="148"/>
      <c r="E1194" s="148"/>
      <c r="F1194" s="76" t="e">
        <f t="shared" si="39"/>
        <v>#DIV/0!</v>
      </c>
      <c r="G1194" s="76" t="e">
        <f t="shared" si="40"/>
        <v>#DIV/0!</v>
      </c>
    </row>
    <row r="1195" spans="1:7">
      <c r="A1195" s="186">
        <v>22204</v>
      </c>
      <c r="B1195" s="273" t="s">
        <v>980</v>
      </c>
      <c r="C1195" s="83">
        <f>SUM(C1196:C1200)</f>
        <v>0</v>
      </c>
      <c r="D1195" s="174">
        <f>SUM(D1196:D1200)</f>
        <v>0</v>
      </c>
      <c r="E1195" s="174">
        <f>SUM(E1196:E1200)</f>
        <v>0</v>
      </c>
      <c r="F1195" s="82" t="e">
        <f t="shared" si="39"/>
        <v>#DIV/0!</v>
      </c>
      <c r="G1195" s="82" t="e">
        <f t="shared" si="40"/>
        <v>#DIV/0!</v>
      </c>
    </row>
    <row r="1196" spans="1:7">
      <c r="A1196" s="60">
        <v>2220401</v>
      </c>
      <c r="B1196" s="274" t="s">
        <v>981</v>
      </c>
      <c r="C1196" s="64"/>
      <c r="D1196" s="148"/>
      <c r="E1196" s="148"/>
      <c r="F1196" s="76" t="e">
        <f t="shared" si="39"/>
        <v>#DIV/0!</v>
      </c>
      <c r="G1196" s="76" t="e">
        <f t="shared" si="40"/>
        <v>#DIV/0!</v>
      </c>
    </row>
    <row r="1197" spans="1:7">
      <c r="A1197" s="60">
        <v>2220402</v>
      </c>
      <c r="B1197" s="274" t="s">
        <v>982</v>
      </c>
      <c r="C1197" s="64"/>
      <c r="D1197" s="148"/>
      <c r="E1197" s="148"/>
      <c r="F1197" s="76" t="e">
        <f t="shared" si="39"/>
        <v>#DIV/0!</v>
      </c>
      <c r="G1197" s="76" t="e">
        <f t="shared" si="40"/>
        <v>#DIV/0!</v>
      </c>
    </row>
    <row r="1198" spans="1:7">
      <c r="A1198" s="60">
        <v>2220403</v>
      </c>
      <c r="B1198" s="274" t="s">
        <v>983</v>
      </c>
      <c r="C1198" s="64"/>
      <c r="D1198" s="148"/>
      <c r="E1198" s="148"/>
      <c r="F1198" s="76" t="e">
        <f t="shared" si="39"/>
        <v>#DIV/0!</v>
      </c>
      <c r="G1198" s="76" t="e">
        <f t="shared" si="40"/>
        <v>#DIV/0!</v>
      </c>
    </row>
    <row r="1199" spans="1:7">
      <c r="A1199" s="60">
        <v>2220404</v>
      </c>
      <c r="B1199" s="274" t="s">
        <v>984</v>
      </c>
      <c r="C1199" s="64"/>
      <c r="D1199" s="148"/>
      <c r="E1199" s="148"/>
      <c r="F1199" s="76" t="e">
        <f t="shared" si="39"/>
        <v>#DIV/0!</v>
      </c>
      <c r="G1199" s="76" t="e">
        <f t="shared" si="40"/>
        <v>#DIV/0!</v>
      </c>
    </row>
    <row r="1200" spans="1:7">
      <c r="A1200" s="60">
        <v>2220499</v>
      </c>
      <c r="B1200" s="274" t="s">
        <v>985</v>
      </c>
      <c r="C1200" s="64"/>
      <c r="D1200" s="148"/>
      <c r="E1200" s="148"/>
      <c r="F1200" s="76" t="e">
        <f t="shared" si="39"/>
        <v>#DIV/0!</v>
      </c>
      <c r="G1200" s="76" t="e">
        <f t="shared" si="40"/>
        <v>#DIV/0!</v>
      </c>
    </row>
    <row r="1201" spans="1:7">
      <c r="A1201" s="186">
        <v>22205</v>
      </c>
      <c r="B1201" s="273" t="s">
        <v>986</v>
      </c>
      <c r="C1201" s="83">
        <f>SUM(C1202:C1213)</f>
        <v>0</v>
      </c>
      <c r="D1201" s="174">
        <f>SUM(D1202:D1213)</f>
        <v>0</v>
      </c>
      <c r="E1201" s="174">
        <f>SUM(E1202:E1213)</f>
        <v>0</v>
      </c>
      <c r="F1201" s="82" t="e">
        <f t="shared" si="39"/>
        <v>#DIV/0!</v>
      </c>
      <c r="G1201" s="82" t="e">
        <f t="shared" si="40"/>
        <v>#DIV/0!</v>
      </c>
    </row>
    <row r="1202" spans="1:7">
      <c r="A1202" s="60">
        <v>2220501</v>
      </c>
      <c r="B1202" s="274" t="s">
        <v>987</v>
      </c>
      <c r="C1202" s="64"/>
      <c r="D1202" s="148"/>
      <c r="E1202" s="148"/>
      <c r="F1202" s="76" t="e">
        <f t="shared" si="39"/>
        <v>#DIV/0!</v>
      </c>
      <c r="G1202" s="76" t="e">
        <f t="shared" si="40"/>
        <v>#DIV/0!</v>
      </c>
    </row>
    <row r="1203" spans="1:7">
      <c r="A1203" s="60">
        <v>2220502</v>
      </c>
      <c r="B1203" s="274" t="s">
        <v>988</v>
      </c>
      <c r="C1203" s="64"/>
      <c r="D1203" s="148"/>
      <c r="E1203" s="148"/>
      <c r="F1203" s="76" t="e">
        <f t="shared" si="39"/>
        <v>#DIV/0!</v>
      </c>
      <c r="G1203" s="76" t="e">
        <f t="shared" si="40"/>
        <v>#DIV/0!</v>
      </c>
    </row>
    <row r="1204" spans="1:7">
      <c r="A1204" s="60">
        <v>2220503</v>
      </c>
      <c r="B1204" s="274" t="s">
        <v>989</v>
      </c>
      <c r="C1204" s="64"/>
      <c r="D1204" s="148"/>
      <c r="E1204" s="148"/>
      <c r="F1204" s="76" t="e">
        <f t="shared" si="39"/>
        <v>#DIV/0!</v>
      </c>
      <c r="G1204" s="76" t="e">
        <f t="shared" si="40"/>
        <v>#DIV/0!</v>
      </c>
    </row>
    <row r="1205" spans="1:7">
      <c r="A1205" s="60">
        <v>2220504</v>
      </c>
      <c r="B1205" s="274" t="s">
        <v>990</v>
      </c>
      <c r="C1205" s="64"/>
      <c r="D1205" s="148"/>
      <c r="E1205" s="148"/>
      <c r="F1205" s="76" t="e">
        <f t="shared" si="39"/>
        <v>#DIV/0!</v>
      </c>
      <c r="G1205" s="76" t="e">
        <f t="shared" si="40"/>
        <v>#DIV/0!</v>
      </c>
    </row>
    <row r="1206" spans="1:7">
      <c r="A1206" s="60">
        <v>2220505</v>
      </c>
      <c r="B1206" s="274" t="s">
        <v>991</v>
      </c>
      <c r="C1206" s="64"/>
      <c r="D1206" s="148"/>
      <c r="E1206" s="148"/>
      <c r="F1206" s="76" t="e">
        <f t="shared" si="39"/>
        <v>#DIV/0!</v>
      </c>
      <c r="G1206" s="76" t="e">
        <f t="shared" si="40"/>
        <v>#DIV/0!</v>
      </c>
    </row>
    <row r="1207" spans="1:7">
      <c r="A1207" s="60">
        <v>2220506</v>
      </c>
      <c r="B1207" s="274" t="s">
        <v>992</v>
      </c>
      <c r="C1207" s="64"/>
      <c r="D1207" s="148"/>
      <c r="E1207" s="148"/>
      <c r="F1207" s="76" t="e">
        <f t="shared" si="39"/>
        <v>#DIV/0!</v>
      </c>
      <c r="G1207" s="76" t="e">
        <f t="shared" si="40"/>
        <v>#DIV/0!</v>
      </c>
    </row>
    <row r="1208" spans="1:7">
      <c r="A1208" s="60">
        <v>2220507</v>
      </c>
      <c r="B1208" s="274" t="s">
        <v>993</v>
      </c>
      <c r="C1208" s="64"/>
      <c r="D1208" s="148"/>
      <c r="E1208" s="148"/>
      <c r="F1208" s="76" t="e">
        <f t="shared" si="39"/>
        <v>#DIV/0!</v>
      </c>
      <c r="G1208" s="76" t="e">
        <f t="shared" si="40"/>
        <v>#DIV/0!</v>
      </c>
    </row>
    <row r="1209" spans="1:7">
      <c r="A1209" s="60">
        <v>2220508</v>
      </c>
      <c r="B1209" s="274" t="s">
        <v>994</v>
      </c>
      <c r="C1209" s="64"/>
      <c r="D1209" s="148"/>
      <c r="E1209" s="148"/>
      <c r="F1209" s="76" t="e">
        <f t="shared" si="39"/>
        <v>#DIV/0!</v>
      </c>
      <c r="G1209" s="76" t="e">
        <f t="shared" si="40"/>
        <v>#DIV/0!</v>
      </c>
    </row>
    <row r="1210" spans="1:7">
      <c r="A1210" s="60">
        <v>2220509</v>
      </c>
      <c r="B1210" s="274" t="s">
        <v>995</v>
      </c>
      <c r="C1210" s="64"/>
      <c r="D1210" s="148"/>
      <c r="E1210" s="148"/>
      <c r="F1210" s="76" t="e">
        <f t="shared" si="39"/>
        <v>#DIV/0!</v>
      </c>
      <c r="G1210" s="76" t="e">
        <f t="shared" si="40"/>
        <v>#DIV/0!</v>
      </c>
    </row>
    <row r="1211" spans="1:7">
      <c r="A1211" s="60">
        <v>2220510</v>
      </c>
      <c r="B1211" s="274" t="s">
        <v>996</v>
      </c>
      <c r="C1211" s="64"/>
      <c r="D1211" s="148"/>
      <c r="E1211" s="148"/>
      <c r="F1211" s="76" t="e">
        <f t="shared" si="39"/>
        <v>#DIV/0!</v>
      </c>
      <c r="G1211" s="76" t="e">
        <f t="shared" si="40"/>
        <v>#DIV/0!</v>
      </c>
    </row>
    <row r="1212" spans="1:7">
      <c r="A1212" s="60">
        <v>2220511</v>
      </c>
      <c r="B1212" s="274" t="s">
        <v>997</v>
      </c>
      <c r="C1212" s="64"/>
      <c r="D1212" s="148"/>
      <c r="E1212" s="148"/>
      <c r="F1212" s="76" t="e">
        <f t="shared" si="39"/>
        <v>#DIV/0!</v>
      </c>
      <c r="G1212" s="76" t="e">
        <f t="shared" si="40"/>
        <v>#DIV/0!</v>
      </c>
    </row>
    <row r="1213" spans="1:7">
      <c r="A1213" s="60">
        <v>2220599</v>
      </c>
      <c r="B1213" s="274" t="s">
        <v>998</v>
      </c>
      <c r="C1213" s="64"/>
      <c r="D1213" s="148"/>
      <c r="E1213" s="148"/>
      <c r="F1213" s="76" t="e">
        <f t="shared" si="39"/>
        <v>#DIV/0!</v>
      </c>
      <c r="G1213" s="76" t="e">
        <f t="shared" si="40"/>
        <v>#DIV/0!</v>
      </c>
    </row>
    <row r="1214" spans="1:7">
      <c r="A1214" s="246">
        <v>224</v>
      </c>
      <c r="B1214" s="275" t="s">
        <v>999</v>
      </c>
      <c r="C1214" s="63">
        <f>SUM(C1215,C1226,C1233,C1241,C1254,C1258,C1262)</f>
        <v>758</v>
      </c>
      <c r="D1214" s="248">
        <f>SUM(D1215,D1226,D1233,D1241,D1254,D1258,D1262)</f>
        <v>844</v>
      </c>
      <c r="E1214" s="248">
        <f>SUM(E1215,E1226,E1233,E1241,E1254,E1258,E1262)</f>
        <v>861.41</v>
      </c>
      <c r="F1214" s="249">
        <f t="shared" si="39"/>
        <v>1.13642480211082</v>
      </c>
      <c r="G1214" s="249">
        <f t="shared" si="40"/>
        <v>1.02062796208531</v>
      </c>
    </row>
    <row r="1215" spans="1:7">
      <c r="A1215" s="186">
        <v>22401</v>
      </c>
      <c r="B1215" s="273" t="s">
        <v>1000</v>
      </c>
      <c r="C1215" s="83">
        <f>SUM(C1216:C1225)</f>
        <v>261</v>
      </c>
      <c r="D1215" s="174">
        <f>SUM(D1216:D1225)</f>
        <v>147</v>
      </c>
      <c r="E1215" s="174">
        <f>SUM(E1216:E1225)</f>
        <v>414.5</v>
      </c>
      <c r="F1215" s="82">
        <f t="shared" si="39"/>
        <v>1.58812260536398</v>
      </c>
      <c r="G1215" s="82">
        <f t="shared" si="40"/>
        <v>2.81972789115646</v>
      </c>
    </row>
    <row r="1216" spans="1:7">
      <c r="A1216" s="60">
        <v>2240101</v>
      </c>
      <c r="B1216" s="274" t="s">
        <v>66</v>
      </c>
      <c r="C1216" s="64"/>
      <c r="D1216" s="148"/>
      <c r="E1216" s="148"/>
      <c r="F1216" s="76" t="e">
        <f t="shared" si="39"/>
        <v>#DIV/0!</v>
      </c>
      <c r="G1216" s="76" t="e">
        <f t="shared" si="40"/>
        <v>#DIV/0!</v>
      </c>
    </row>
    <row r="1217" ht="14.25" spans="1:7">
      <c r="A1217" s="60">
        <v>2240102</v>
      </c>
      <c r="B1217" s="274" t="s">
        <v>67</v>
      </c>
      <c r="C1217" s="252">
        <v>48</v>
      </c>
      <c r="D1217" s="148">
        <v>10</v>
      </c>
      <c r="E1217" s="253">
        <v>264</v>
      </c>
      <c r="F1217" s="76">
        <f t="shared" si="39"/>
        <v>5.5</v>
      </c>
      <c r="G1217" s="76">
        <f t="shared" si="40"/>
        <v>26.4</v>
      </c>
    </row>
    <row r="1218" ht="14.25" spans="1:7">
      <c r="A1218" s="60">
        <v>2240103</v>
      </c>
      <c r="B1218" s="274" t="s">
        <v>68</v>
      </c>
      <c r="C1218" s="252"/>
      <c r="D1218" s="148"/>
      <c r="E1218" s="253"/>
      <c r="F1218" s="76" t="e">
        <f t="shared" si="39"/>
        <v>#DIV/0!</v>
      </c>
      <c r="G1218" s="76" t="e">
        <f t="shared" si="40"/>
        <v>#DIV/0!</v>
      </c>
    </row>
    <row r="1219" ht="14.25" spans="1:7">
      <c r="A1219" s="60">
        <v>2240104</v>
      </c>
      <c r="B1219" s="274" t="s">
        <v>1001</v>
      </c>
      <c r="C1219" s="252">
        <v>112</v>
      </c>
      <c r="D1219" s="148">
        <v>42</v>
      </c>
      <c r="E1219" s="253">
        <v>48</v>
      </c>
      <c r="F1219" s="76">
        <f t="shared" si="39"/>
        <v>0.428571428571429</v>
      </c>
      <c r="G1219" s="76">
        <f t="shared" si="40"/>
        <v>1.14285714285714</v>
      </c>
    </row>
    <row r="1220" ht="14.25" spans="1:7">
      <c r="A1220" s="60">
        <v>2240105</v>
      </c>
      <c r="B1220" s="274" t="s">
        <v>1002</v>
      </c>
      <c r="C1220" s="252"/>
      <c r="D1220" s="148"/>
      <c r="E1220" s="253"/>
      <c r="F1220" s="76" t="e">
        <f t="shared" si="39"/>
        <v>#DIV/0!</v>
      </c>
      <c r="G1220" s="76" t="e">
        <f t="shared" si="40"/>
        <v>#DIV/0!</v>
      </c>
    </row>
    <row r="1221" ht="14.25" spans="1:7">
      <c r="A1221" s="60">
        <v>2240106</v>
      </c>
      <c r="B1221" s="274" t="s">
        <v>1003</v>
      </c>
      <c r="C1221" s="252">
        <v>101</v>
      </c>
      <c r="D1221" s="148">
        <v>95</v>
      </c>
      <c r="E1221" s="253">
        <v>102.5</v>
      </c>
      <c r="F1221" s="76">
        <f t="shared" si="39"/>
        <v>1.01485148514851</v>
      </c>
      <c r="G1221" s="76">
        <f t="shared" si="40"/>
        <v>1.07894736842105</v>
      </c>
    </row>
    <row r="1222" spans="1:7">
      <c r="A1222" s="60">
        <v>2240108</v>
      </c>
      <c r="B1222" s="274" t="s">
        <v>1004</v>
      </c>
      <c r="C1222" s="64"/>
      <c r="D1222" s="148"/>
      <c r="E1222" s="148"/>
      <c r="F1222" s="76" t="e">
        <f t="shared" si="39"/>
        <v>#DIV/0!</v>
      </c>
      <c r="G1222" s="76" t="e">
        <f t="shared" si="40"/>
        <v>#DIV/0!</v>
      </c>
    </row>
    <row r="1223" spans="1:7">
      <c r="A1223" s="60">
        <v>2240109</v>
      </c>
      <c r="B1223" s="274" t="s">
        <v>1005</v>
      </c>
      <c r="C1223" s="64"/>
      <c r="D1223" s="148"/>
      <c r="E1223" s="148"/>
      <c r="F1223" s="76" t="e">
        <f t="shared" ref="F1223:F1275" si="41">(E1223/C1223)</f>
        <v>#DIV/0!</v>
      </c>
      <c r="G1223" s="76" t="e">
        <f t="shared" ref="G1223:G1275" si="42">E1223/D1223</f>
        <v>#DIV/0!</v>
      </c>
    </row>
    <row r="1224" spans="1:7">
      <c r="A1224" s="60">
        <v>2240150</v>
      </c>
      <c r="B1224" s="274" t="s">
        <v>75</v>
      </c>
      <c r="C1224" s="64"/>
      <c r="D1224" s="148"/>
      <c r="E1224" s="148"/>
      <c r="F1224" s="76" t="e">
        <f t="shared" si="41"/>
        <v>#DIV/0!</v>
      </c>
      <c r="G1224" s="76" t="e">
        <f t="shared" si="42"/>
        <v>#DIV/0!</v>
      </c>
    </row>
    <row r="1225" spans="1:7">
      <c r="A1225" s="60">
        <v>2240199</v>
      </c>
      <c r="B1225" s="274" t="s">
        <v>1006</v>
      </c>
      <c r="C1225" s="64"/>
      <c r="D1225" s="148"/>
      <c r="E1225" s="148"/>
      <c r="F1225" s="76" t="e">
        <f t="shared" si="41"/>
        <v>#DIV/0!</v>
      </c>
      <c r="G1225" s="76" t="e">
        <f t="shared" si="42"/>
        <v>#DIV/0!</v>
      </c>
    </row>
    <row r="1226" spans="1:7">
      <c r="A1226" s="186">
        <v>22402</v>
      </c>
      <c r="B1226" s="273" t="s">
        <v>1007</v>
      </c>
      <c r="C1226" s="83">
        <f>SUM(C1227:C1232)</f>
        <v>497</v>
      </c>
      <c r="D1226" s="174">
        <f>SUM(D1227:D1232)</f>
        <v>697</v>
      </c>
      <c r="E1226" s="174">
        <f>SUM(E1227:E1232)</f>
        <v>446.91</v>
      </c>
      <c r="F1226" s="82">
        <f t="shared" si="41"/>
        <v>0.899215291750503</v>
      </c>
      <c r="G1226" s="82">
        <f t="shared" si="42"/>
        <v>0.641190817790531</v>
      </c>
    </row>
    <row r="1227" spans="1:7">
      <c r="A1227" s="60">
        <v>2240201</v>
      </c>
      <c r="B1227" s="274" t="s">
        <v>66</v>
      </c>
      <c r="C1227" s="64"/>
      <c r="D1227" s="148"/>
      <c r="E1227" s="148"/>
      <c r="F1227" s="76" t="e">
        <f t="shared" si="41"/>
        <v>#DIV/0!</v>
      </c>
      <c r="G1227" s="76" t="e">
        <f t="shared" si="42"/>
        <v>#DIV/0!</v>
      </c>
    </row>
    <row r="1228" ht="14.25" spans="1:7">
      <c r="A1228" s="60">
        <v>2240202</v>
      </c>
      <c r="B1228" s="274" t="s">
        <v>67</v>
      </c>
      <c r="C1228" s="252">
        <v>367</v>
      </c>
      <c r="D1228" s="256">
        <v>567</v>
      </c>
      <c r="E1228" s="253">
        <v>446.91</v>
      </c>
      <c r="F1228" s="76">
        <f t="shared" si="41"/>
        <v>1.21773841961853</v>
      </c>
      <c r="G1228" s="76">
        <f t="shared" si="42"/>
        <v>0.788201058201058</v>
      </c>
    </row>
    <row r="1229" ht="14.25" spans="1:7">
      <c r="A1229" s="60">
        <v>2240203</v>
      </c>
      <c r="B1229" s="274" t="s">
        <v>68</v>
      </c>
      <c r="C1229" s="252"/>
      <c r="D1229" s="148"/>
      <c r="E1229" s="253"/>
      <c r="F1229" s="76" t="e">
        <f t="shared" si="41"/>
        <v>#DIV/0!</v>
      </c>
      <c r="G1229" s="76" t="e">
        <f t="shared" si="42"/>
        <v>#DIV/0!</v>
      </c>
    </row>
    <row r="1230" ht="14.25" spans="1:7">
      <c r="A1230" s="60">
        <v>2240204</v>
      </c>
      <c r="B1230" s="274" t="s">
        <v>1008</v>
      </c>
      <c r="C1230" s="252">
        <v>130</v>
      </c>
      <c r="D1230" s="148">
        <v>130</v>
      </c>
      <c r="E1230" s="253"/>
      <c r="F1230" s="76">
        <f t="shared" si="41"/>
        <v>0</v>
      </c>
      <c r="G1230" s="76">
        <f t="shared" si="42"/>
        <v>0</v>
      </c>
    </row>
    <row r="1231" spans="1:7">
      <c r="A1231" s="60">
        <v>2240250</v>
      </c>
      <c r="B1231" s="274" t="s">
        <v>75</v>
      </c>
      <c r="C1231" s="64"/>
      <c r="D1231" s="148"/>
      <c r="E1231" s="148"/>
      <c r="F1231" s="76" t="e">
        <f t="shared" si="41"/>
        <v>#DIV/0!</v>
      </c>
      <c r="G1231" s="76" t="e">
        <f t="shared" si="42"/>
        <v>#DIV/0!</v>
      </c>
    </row>
    <row r="1232" spans="1:7">
      <c r="A1232" s="60">
        <v>2240299</v>
      </c>
      <c r="B1232" s="274" t="s">
        <v>1009</v>
      </c>
      <c r="C1232" s="64"/>
      <c r="D1232" s="148"/>
      <c r="E1232" s="148"/>
      <c r="F1232" s="76" t="e">
        <f t="shared" si="41"/>
        <v>#DIV/0!</v>
      </c>
      <c r="G1232" s="76" t="e">
        <f t="shared" si="42"/>
        <v>#DIV/0!</v>
      </c>
    </row>
    <row r="1233" spans="1:7">
      <c r="A1233" s="186">
        <v>22404</v>
      </c>
      <c r="B1233" s="273" t="s">
        <v>1010</v>
      </c>
      <c r="C1233" s="83">
        <f>SUM(C1234:C1240)</f>
        <v>0</v>
      </c>
      <c r="D1233" s="174">
        <f>SUM(D1234:D1240)</f>
        <v>0</v>
      </c>
      <c r="E1233" s="174">
        <f>SUM(E1234:E1240)</f>
        <v>0</v>
      </c>
      <c r="F1233" s="82" t="e">
        <f t="shared" si="41"/>
        <v>#DIV/0!</v>
      </c>
      <c r="G1233" s="82" t="e">
        <f t="shared" si="42"/>
        <v>#DIV/0!</v>
      </c>
    </row>
    <row r="1234" spans="1:7">
      <c r="A1234" s="60">
        <v>2240401</v>
      </c>
      <c r="B1234" s="274" t="s">
        <v>66</v>
      </c>
      <c r="C1234" s="64"/>
      <c r="D1234" s="148"/>
      <c r="E1234" s="148"/>
      <c r="F1234" s="76" t="e">
        <f t="shared" si="41"/>
        <v>#DIV/0!</v>
      </c>
      <c r="G1234" s="76" t="e">
        <f t="shared" si="42"/>
        <v>#DIV/0!</v>
      </c>
    </row>
    <row r="1235" spans="1:7">
      <c r="A1235" s="60">
        <v>2240402</v>
      </c>
      <c r="B1235" s="274" t="s">
        <v>67</v>
      </c>
      <c r="C1235" s="64"/>
      <c r="D1235" s="148"/>
      <c r="E1235" s="148"/>
      <c r="F1235" s="76" t="e">
        <f t="shared" si="41"/>
        <v>#DIV/0!</v>
      </c>
      <c r="G1235" s="76" t="e">
        <f t="shared" si="42"/>
        <v>#DIV/0!</v>
      </c>
    </row>
    <row r="1236" spans="1:7">
      <c r="A1236" s="60">
        <v>2240403</v>
      </c>
      <c r="B1236" s="274" t="s">
        <v>68</v>
      </c>
      <c r="C1236" s="64"/>
      <c r="D1236" s="148"/>
      <c r="E1236" s="148"/>
      <c r="F1236" s="76" t="e">
        <f t="shared" si="41"/>
        <v>#DIV/0!</v>
      </c>
      <c r="G1236" s="76" t="e">
        <f t="shared" si="42"/>
        <v>#DIV/0!</v>
      </c>
    </row>
    <row r="1237" spans="1:7">
      <c r="A1237" s="60">
        <v>2240404</v>
      </c>
      <c r="B1237" s="274" t="s">
        <v>1011</v>
      </c>
      <c r="C1237" s="64"/>
      <c r="D1237" s="148"/>
      <c r="E1237" s="148"/>
      <c r="F1237" s="76" t="e">
        <f t="shared" si="41"/>
        <v>#DIV/0!</v>
      </c>
      <c r="G1237" s="76" t="e">
        <f t="shared" si="42"/>
        <v>#DIV/0!</v>
      </c>
    </row>
    <row r="1238" spans="1:7">
      <c r="A1238" s="60">
        <v>2240405</v>
      </c>
      <c r="B1238" s="274" t="s">
        <v>1012</v>
      </c>
      <c r="C1238" s="64"/>
      <c r="D1238" s="148"/>
      <c r="E1238" s="148"/>
      <c r="F1238" s="76" t="e">
        <f t="shared" si="41"/>
        <v>#DIV/0!</v>
      </c>
      <c r="G1238" s="76" t="e">
        <f t="shared" si="42"/>
        <v>#DIV/0!</v>
      </c>
    </row>
    <row r="1239" spans="1:7">
      <c r="A1239" s="60">
        <v>2240450</v>
      </c>
      <c r="B1239" s="274" t="s">
        <v>75</v>
      </c>
      <c r="C1239" s="64"/>
      <c r="D1239" s="148"/>
      <c r="E1239" s="148"/>
      <c r="F1239" s="76" t="e">
        <f t="shared" si="41"/>
        <v>#DIV/0!</v>
      </c>
      <c r="G1239" s="76" t="e">
        <f t="shared" si="42"/>
        <v>#DIV/0!</v>
      </c>
    </row>
    <row r="1240" spans="1:7">
      <c r="A1240" s="60">
        <v>2240499</v>
      </c>
      <c r="B1240" s="274" t="s">
        <v>1013</v>
      </c>
      <c r="C1240" s="64"/>
      <c r="D1240" s="148"/>
      <c r="E1240" s="148"/>
      <c r="F1240" s="76" t="e">
        <f t="shared" si="41"/>
        <v>#DIV/0!</v>
      </c>
      <c r="G1240" s="76" t="e">
        <f t="shared" si="42"/>
        <v>#DIV/0!</v>
      </c>
    </row>
    <row r="1241" spans="1:7">
      <c r="A1241" s="186">
        <v>22405</v>
      </c>
      <c r="B1241" s="273" t="s">
        <v>1014</v>
      </c>
      <c r="C1241" s="83">
        <f>SUM(C1242:C1253)</f>
        <v>0</v>
      </c>
      <c r="D1241" s="174">
        <f>SUM(D1242:D1253)</f>
        <v>0</v>
      </c>
      <c r="E1241" s="174">
        <f>SUM(E1242:E1253)</f>
        <v>0</v>
      </c>
      <c r="F1241" s="82" t="e">
        <f t="shared" si="41"/>
        <v>#DIV/0!</v>
      </c>
      <c r="G1241" s="82" t="e">
        <f t="shared" si="42"/>
        <v>#DIV/0!</v>
      </c>
    </row>
    <row r="1242" spans="1:7">
      <c r="A1242" s="60">
        <v>2240501</v>
      </c>
      <c r="B1242" s="274" t="s">
        <v>66</v>
      </c>
      <c r="C1242" s="64"/>
      <c r="D1242" s="148"/>
      <c r="E1242" s="148"/>
      <c r="F1242" s="76" t="e">
        <f t="shared" si="41"/>
        <v>#DIV/0!</v>
      </c>
      <c r="G1242" s="76" t="e">
        <f t="shared" si="42"/>
        <v>#DIV/0!</v>
      </c>
    </row>
    <row r="1243" spans="1:7">
      <c r="A1243" s="60">
        <v>2240502</v>
      </c>
      <c r="B1243" s="274" t="s">
        <v>67</v>
      </c>
      <c r="C1243" s="64"/>
      <c r="D1243" s="148"/>
      <c r="E1243" s="148"/>
      <c r="F1243" s="76" t="e">
        <f t="shared" si="41"/>
        <v>#DIV/0!</v>
      </c>
      <c r="G1243" s="76" t="e">
        <f t="shared" si="42"/>
        <v>#DIV/0!</v>
      </c>
    </row>
    <row r="1244" spans="1:7">
      <c r="A1244" s="60">
        <v>2240503</v>
      </c>
      <c r="B1244" s="274" t="s">
        <v>68</v>
      </c>
      <c r="C1244" s="64"/>
      <c r="D1244" s="148"/>
      <c r="E1244" s="148"/>
      <c r="F1244" s="76" t="e">
        <f t="shared" si="41"/>
        <v>#DIV/0!</v>
      </c>
      <c r="G1244" s="76" t="e">
        <f t="shared" si="42"/>
        <v>#DIV/0!</v>
      </c>
    </row>
    <row r="1245" spans="1:7">
      <c r="A1245" s="60">
        <v>2240504</v>
      </c>
      <c r="B1245" s="274" t="s">
        <v>1015</v>
      </c>
      <c r="C1245" s="64"/>
      <c r="D1245" s="148"/>
      <c r="E1245" s="148"/>
      <c r="F1245" s="76" t="e">
        <f t="shared" si="41"/>
        <v>#DIV/0!</v>
      </c>
      <c r="G1245" s="76" t="e">
        <f t="shared" si="42"/>
        <v>#DIV/0!</v>
      </c>
    </row>
    <row r="1246" spans="1:7">
      <c r="A1246" s="60">
        <v>2240505</v>
      </c>
      <c r="B1246" s="274" t="s">
        <v>1016</v>
      </c>
      <c r="C1246" s="64"/>
      <c r="D1246" s="148"/>
      <c r="E1246" s="148"/>
      <c r="F1246" s="76" t="e">
        <f t="shared" si="41"/>
        <v>#DIV/0!</v>
      </c>
      <c r="G1246" s="76" t="e">
        <f t="shared" si="42"/>
        <v>#DIV/0!</v>
      </c>
    </row>
    <row r="1247" spans="1:7">
      <c r="A1247" s="60">
        <v>2240506</v>
      </c>
      <c r="B1247" s="274" t="s">
        <v>1017</v>
      </c>
      <c r="C1247" s="64"/>
      <c r="D1247" s="148"/>
      <c r="E1247" s="148"/>
      <c r="F1247" s="76" t="e">
        <f t="shared" si="41"/>
        <v>#DIV/0!</v>
      </c>
      <c r="G1247" s="76" t="e">
        <f t="shared" si="42"/>
        <v>#DIV/0!</v>
      </c>
    </row>
    <row r="1248" spans="1:7">
      <c r="A1248" s="60">
        <v>2240507</v>
      </c>
      <c r="B1248" s="274" t="s">
        <v>1018</v>
      </c>
      <c r="C1248" s="64"/>
      <c r="D1248" s="148"/>
      <c r="E1248" s="148"/>
      <c r="F1248" s="76" t="e">
        <f t="shared" si="41"/>
        <v>#DIV/0!</v>
      </c>
      <c r="G1248" s="76" t="e">
        <f t="shared" si="42"/>
        <v>#DIV/0!</v>
      </c>
    </row>
    <row r="1249" spans="1:7">
      <c r="A1249" s="60">
        <v>2240508</v>
      </c>
      <c r="B1249" s="274" t="s">
        <v>1019</v>
      </c>
      <c r="C1249" s="64"/>
      <c r="D1249" s="148"/>
      <c r="E1249" s="148"/>
      <c r="F1249" s="76" t="e">
        <f t="shared" si="41"/>
        <v>#DIV/0!</v>
      </c>
      <c r="G1249" s="76" t="e">
        <f t="shared" si="42"/>
        <v>#DIV/0!</v>
      </c>
    </row>
    <row r="1250" spans="1:7">
      <c r="A1250" s="60">
        <v>2240509</v>
      </c>
      <c r="B1250" s="274" t="s">
        <v>1020</v>
      </c>
      <c r="C1250" s="64"/>
      <c r="D1250" s="148"/>
      <c r="E1250" s="148"/>
      <c r="F1250" s="76" t="e">
        <f t="shared" si="41"/>
        <v>#DIV/0!</v>
      </c>
      <c r="G1250" s="76" t="e">
        <f t="shared" si="42"/>
        <v>#DIV/0!</v>
      </c>
    </row>
    <row r="1251" spans="1:7">
      <c r="A1251" s="60">
        <v>2240510</v>
      </c>
      <c r="B1251" s="274" t="s">
        <v>1021</v>
      </c>
      <c r="C1251" s="64"/>
      <c r="D1251" s="148"/>
      <c r="E1251" s="148"/>
      <c r="F1251" s="76" t="e">
        <f t="shared" si="41"/>
        <v>#DIV/0!</v>
      </c>
      <c r="G1251" s="76" t="e">
        <f t="shared" si="42"/>
        <v>#DIV/0!</v>
      </c>
    </row>
    <row r="1252" spans="1:7">
      <c r="A1252" s="60">
        <v>2240550</v>
      </c>
      <c r="B1252" s="274" t="s">
        <v>1022</v>
      </c>
      <c r="C1252" s="64"/>
      <c r="D1252" s="148"/>
      <c r="E1252" s="148"/>
      <c r="F1252" s="76" t="e">
        <f t="shared" si="41"/>
        <v>#DIV/0!</v>
      </c>
      <c r="G1252" s="76" t="e">
        <f t="shared" si="42"/>
        <v>#DIV/0!</v>
      </c>
    </row>
    <row r="1253" spans="1:7">
      <c r="A1253" s="60">
        <v>2240599</v>
      </c>
      <c r="B1253" s="274" t="s">
        <v>1023</v>
      </c>
      <c r="C1253" s="64"/>
      <c r="D1253" s="148"/>
      <c r="E1253" s="148"/>
      <c r="F1253" s="76" t="e">
        <f t="shared" si="41"/>
        <v>#DIV/0!</v>
      </c>
      <c r="G1253" s="76" t="e">
        <f t="shared" si="42"/>
        <v>#DIV/0!</v>
      </c>
    </row>
    <row r="1254" spans="1:7">
      <c r="A1254" s="186">
        <v>22406</v>
      </c>
      <c r="B1254" s="273" t="s">
        <v>1024</v>
      </c>
      <c r="C1254" s="83">
        <f>SUM(C1255:C1257)</f>
        <v>0</v>
      </c>
      <c r="D1254" s="174">
        <f>SUM(D1255:D1257)</f>
        <v>0</v>
      </c>
      <c r="E1254" s="174">
        <f>SUM(E1255:E1257)</f>
        <v>0</v>
      </c>
      <c r="F1254" s="82" t="e">
        <f t="shared" si="41"/>
        <v>#DIV/0!</v>
      </c>
      <c r="G1254" s="82" t="e">
        <f t="shared" si="42"/>
        <v>#DIV/0!</v>
      </c>
    </row>
    <row r="1255" spans="1:7">
      <c r="A1255" s="60">
        <v>2240601</v>
      </c>
      <c r="B1255" s="274" t="s">
        <v>1025</v>
      </c>
      <c r="C1255" s="64"/>
      <c r="D1255" s="148"/>
      <c r="E1255" s="148"/>
      <c r="F1255" s="76" t="e">
        <f t="shared" si="41"/>
        <v>#DIV/0!</v>
      </c>
      <c r="G1255" s="76" t="e">
        <f t="shared" si="42"/>
        <v>#DIV/0!</v>
      </c>
    </row>
    <row r="1256" spans="1:7">
      <c r="A1256" s="60">
        <v>2240602</v>
      </c>
      <c r="B1256" s="274" t="s">
        <v>1026</v>
      </c>
      <c r="C1256" s="64"/>
      <c r="D1256" s="148"/>
      <c r="E1256" s="148"/>
      <c r="F1256" s="76" t="e">
        <f t="shared" si="41"/>
        <v>#DIV/0!</v>
      </c>
      <c r="G1256" s="76" t="e">
        <f t="shared" si="42"/>
        <v>#DIV/0!</v>
      </c>
    </row>
    <row r="1257" spans="1:7">
      <c r="A1257" s="60">
        <v>2240699</v>
      </c>
      <c r="B1257" s="274" t="s">
        <v>1027</v>
      </c>
      <c r="C1257" s="64"/>
      <c r="D1257" s="148"/>
      <c r="E1257" s="148"/>
      <c r="F1257" s="76" t="e">
        <f t="shared" si="41"/>
        <v>#DIV/0!</v>
      </c>
      <c r="G1257" s="76" t="e">
        <f t="shared" si="42"/>
        <v>#DIV/0!</v>
      </c>
    </row>
    <row r="1258" spans="1:7">
      <c r="A1258" s="186">
        <v>22407</v>
      </c>
      <c r="B1258" s="273" t="s">
        <v>1028</v>
      </c>
      <c r="C1258" s="83">
        <f>SUM(C1259:C1261)</f>
        <v>0</v>
      </c>
      <c r="D1258" s="174">
        <f>SUM(D1259:D1261)</f>
        <v>0</v>
      </c>
      <c r="E1258" s="174">
        <f>SUM(E1259:E1261)</f>
        <v>0</v>
      </c>
      <c r="F1258" s="82" t="e">
        <f t="shared" si="41"/>
        <v>#DIV/0!</v>
      </c>
      <c r="G1258" s="82" t="e">
        <f t="shared" si="42"/>
        <v>#DIV/0!</v>
      </c>
    </row>
    <row r="1259" spans="1:7">
      <c r="A1259" s="60">
        <v>2240703</v>
      </c>
      <c r="B1259" s="274" t="s">
        <v>1029</v>
      </c>
      <c r="C1259" s="64"/>
      <c r="D1259" s="148"/>
      <c r="E1259" s="148"/>
      <c r="F1259" s="76" t="e">
        <f t="shared" si="41"/>
        <v>#DIV/0!</v>
      </c>
      <c r="G1259" s="76" t="e">
        <f t="shared" si="42"/>
        <v>#DIV/0!</v>
      </c>
    </row>
    <row r="1260" spans="1:7">
      <c r="A1260" s="60">
        <v>2240704</v>
      </c>
      <c r="B1260" s="274" t="s">
        <v>1030</v>
      </c>
      <c r="C1260" s="64"/>
      <c r="D1260" s="148"/>
      <c r="E1260" s="148"/>
      <c r="F1260" s="76" t="e">
        <f t="shared" si="41"/>
        <v>#DIV/0!</v>
      </c>
      <c r="G1260" s="76" t="e">
        <f t="shared" si="42"/>
        <v>#DIV/0!</v>
      </c>
    </row>
    <row r="1261" spans="1:7">
      <c r="A1261" s="60">
        <v>2240799</v>
      </c>
      <c r="B1261" s="274" t="s">
        <v>1031</v>
      </c>
      <c r="C1261" s="64"/>
      <c r="D1261" s="148"/>
      <c r="E1261" s="148"/>
      <c r="F1261" s="76" t="e">
        <f t="shared" si="41"/>
        <v>#DIV/0!</v>
      </c>
      <c r="G1261" s="76" t="e">
        <f t="shared" si="42"/>
        <v>#DIV/0!</v>
      </c>
    </row>
    <row r="1262" spans="1:7">
      <c r="A1262" s="186">
        <v>22499</v>
      </c>
      <c r="B1262" s="273" t="s">
        <v>1032</v>
      </c>
      <c r="C1262" s="83">
        <f>C1263</f>
        <v>0</v>
      </c>
      <c r="D1262" s="174">
        <f>D1263</f>
        <v>0</v>
      </c>
      <c r="E1262" s="174">
        <f>E1263</f>
        <v>0</v>
      </c>
      <c r="F1262" s="82" t="e">
        <f t="shared" si="41"/>
        <v>#DIV/0!</v>
      </c>
      <c r="G1262" s="82" t="e">
        <f t="shared" si="42"/>
        <v>#DIV/0!</v>
      </c>
    </row>
    <row r="1263" spans="1:7">
      <c r="A1263" s="60">
        <v>2249999</v>
      </c>
      <c r="B1263" s="274" t="s">
        <v>1033</v>
      </c>
      <c r="C1263" s="64"/>
      <c r="D1263" s="148"/>
      <c r="E1263" s="148"/>
      <c r="F1263" s="76" t="e">
        <f t="shared" si="41"/>
        <v>#DIV/0!</v>
      </c>
      <c r="G1263" s="76" t="e">
        <f t="shared" si="42"/>
        <v>#DIV/0!</v>
      </c>
    </row>
    <row r="1264" spans="1:7">
      <c r="A1264" s="246">
        <v>227</v>
      </c>
      <c r="B1264" s="275" t="s">
        <v>1034</v>
      </c>
      <c r="C1264" s="63"/>
      <c r="D1264" s="248"/>
      <c r="E1264" s="248"/>
      <c r="F1264" s="249" t="e">
        <f t="shared" si="41"/>
        <v>#DIV/0!</v>
      </c>
      <c r="G1264" s="249" t="e">
        <f t="shared" si="42"/>
        <v>#DIV/0!</v>
      </c>
    </row>
    <row r="1265" spans="1:7">
      <c r="A1265" s="246">
        <v>229</v>
      </c>
      <c r="B1265" s="247" t="s">
        <v>1035</v>
      </c>
      <c r="C1265" s="63">
        <f>SUM(C1266,C1267)</f>
        <v>0</v>
      </c>
      <c r="D1265" s="248">
        <f>SUM(D1266,D1267)</f>
        <v>0</v>
      </c>
      <c r="E1265" s="248">
        <f>SUM(E1266,E1267)</f>
        <v>0</v>
      </c>
      <c r="F1265" s="249" t="e">
        <f t="shared" si="41"/>
        <v>#DIV/0!</v>
      </c>
      <c r="G1265" s="249" t="e">
        <f t="shared" si="42"/>
        <v>#DIV/0!</v>
      </c>
    </row>
    <row r="1266" spans="1:7">
      <c r="A1266" s="186">
        <v>22902</v>
      </c>
      <c r="B1266" s="262" t="s">
        <v>1036</v>
      </c>
      <c r="C1266" s="83"/>
      <c r="D1266" s="174"/>
      <c r="E1266" s="174"/>
      <c r="F1266" s="82" t="e">
        <f t="shared" si="41"/>
        <v>#DIV/0!</v>
      </c>
      <c r="G1266" s="82" t="e">
        <f t="shared" si="42"/>
        <v>#DIV/0!</v>
      </c>
    </row>
    <row r="1267" spans="1:7">
      <c r="A1267" s="186">
        <v>22999</v>
      </c>
      <c r="B1267" s="262" t="s">
        <v>899</v>
      </c>
      <c r="C1267" s="83"/>
      <c r="D1267" s="174"/>
      <c r="E1267" s="174"/>
      <c r="F1267" s="82" t="e">
        <f t="shared" si="41"/>
        <v>#DIV/0!</v>
      </c>
      <c r="G1267" s="82" t="e">
        <f t="shared" si="42"/>
        <v>#DIV/0!</v>
      </c>
    </row>
    <row r="1268" spans="1:7">
      <c r="A1268" s="246">
        <v>232</v>
      </c>
      <c r="B1268" s="275" t="s">
        <v>1037</v>
      </c>
      <c r="C1268" s="63">
        <f>C1269</f>
        <v>1113</v>
      </c>
      <c r="D1268" s="248">
        <f>D1269</f>
        <v>1113</v>
      </c>
      <c r="E1268" s="248">
        <f>E1269</f>
        <v>1074.68</v>
      </c>
      <c r="F1268" s="249">
        <f t="shared" si="41"/>
        <v>0.965570530098832</v>
      </c>
      <c r="G1268" s="249">
        <f t="shared" si="42"/>
        <v>0.965570530098832</v>
      </c>
    </row>
    <row r="1269" spans="1:7">
      <c r="A1269" s="186">
        <v>23203</v>
      </c>
      <c r="B1269" s="273" t="s">
        <v>1038</v>
      </c>
      <c r="C1269" s="83">
        <f>SUM(C1270:C1273)</f>
        <v>1113</v>
      </c>
      <c r="D1269" s="174">
        <f>SUM(D1270:D1273)</f>
        <v>1113</v>
      </c>
      <c r="E1269" s="174">
        <f>SUM(E1270:E1273)</f>
        <v>1074.68</v>
      </c>
      <c r="F1269" s="82">
        <f t="shared" si="41"/>
        <v>0.965570530098832</v>
      </c>
      <c r="G1269" s="82">
        <f t="shared" si="42"/>
        <v>0.965570530098832</v>
      </c>
    </row>
    <row r="1270" ht="14.25" spans="1:7">
      <c r="A1270" s="60">
        <v>2320301</v>
      </c>
      <c r="B1270" s="274" t="s">
        <v>1039</v>
      </c>
      <c r="C1270" s="252">
        <v>1113</v>
      </c>
      <c r="D1270" s="148">
        <v>1113</v>
      </c>
      <c r="E1270" s="253">
        <v>1074.68</v>
      </c>
      <c r="F1270" s="76">
        <f t="shared" si="41"/>
        <v>0.965570530098832</v>
      </c>
      <c r="G1270" s="76">
        <f t="shared" si="42"/>
        <v>0.965570530098832</v>
      </c>
    </row>
    <row r="1271" spans="1:7">
      <c r="A1271" s="60">
        <v>2320302</v>
      </c>
      <c r="B1271" s="274" t="s">
        <v>1040</v>
      </c>
      <c r="C1271" s="64"/>
      <c r="D1271" s="148"/>
      <c r="E1271" s="148"/>
      <c r="F1271" s="76" t="e">
        <f t="shared" si="41"/>
        <v>#DIV/0!</v>
      </c>
      <c r="G1271" s="76" t="e">
        <f t="shared" si="42"/>
        <v>#DIV/0!</v>
      </c>
    </row>
    <row r="1272" spans="1:7">
      <c r="A1272" s="60">
        <v>2320303</v>
      </c>
      <c r="B1272" s="274" t="s">
        <v>1041</v>
      </c>
      <c r="C1272" s="64"/>
      <c r="D1272" s="148"/>
      <c r="E1272" s="148"/>
      <c r="F1272" s="76" t="e">
        <f t="shared" si="41"/>
        <v>#DIV/0!</v>
      </c>
      <c r="G1272" s="76" t="e">
        <f t="shared" si="42"/>
        <v>#DIV/0!</v>
      </c>
    </row>
    <row r="1273" spans="1:7">
      <c r="A1273" s="60">
        <v>2320399</v>
      </c>
      <c r="B1273" s="274" t="s">
        <v>1042</v>
      </c>
      <c r="C1273" s="64"/>
      <c r="D1273" s="148"/>
      <c r="E1273" s="148"/>
      <c r="F1273" s="76" t="e">
        <f t="shared" si="41"/>
        <v>#DIV/0!</v>
      </c>
      <c r="G1273" s="76" t="e">
        <f t="shared" si="42"/>
        <v>#DIV/0!</v>
      </c>
    </row>
    <row r="1274" spans="1:7">
      <c r="A1274" s="246">
        <v>233</v>
      </c>
      <c r="B1274" s="247" t="s">
        <v>1043</v>
      </c>
      <c r="C1274" s="63">
        <f>C1275</f>
        <v>0</v>
      </c>
      <c r="D1274" s="248">
        <f>D1275</f>
        <v>4</v>
      </c>
      <c r="E1274" s="248">
        <f>E1275</f>
        <v>0</v>
      </c>
      <c r="F1274" s="249" t="e">
        <f t="shared" si="41"/>
        <v>#DIV/0!</v>
      </c>
      <c r="G1274" s="249">
        <f t="shared" si="42"/>
        <v>0</v>
      </c>
    </row>
    <row r="1275" spans="1:7">
      <c r="A1275" s="186">
        <v>23303</v>
      </c>
      <c r="B1275" s="262" t="s">
        <v>1044</v>
      </c>
      <c r="C1275" s="279"/>
      <c r="D1275" s="280">
        <v>4</v>
      </c>
      <c r="E1275" s="280"/>
      <c r="F1275" s="82" t="e">
        <f t="shared" si="41"/>
        <v>#DIV/0!</v>
      </c>
      <c r="G1275" s="82">
        <f t="shared" si="42"/>
        <v>0</v>
      </c>
    </row>
    <row r="1276" spans="1:7">
      <c r="A1276" s="60"/>
      <c r="B1276" s="255"/>
      <c r="C1276" s="64"/>
      <c r="D1276" s="148"/>
      <c r="E1276" s="148"/>
      <c r="F1276" s="88"/>
      <c r="G1276" s="88"/>
    </row>
    <row r="1277" spans="1:7">
      <c r="A1277" s="60"/>
      <c r="B1277" s="255"/>
      <c r="C1277" s="64"/>
      <c r="D1277" s="148"/>
      <c r="E1277" s="148"/>
      <c r="F1277" s="88"/>
      <c r="G1277" s="88"/>
    </row>
    <row r="1278" spans="1:7">
      <c r="A1278" s="281"/>
      <c r="B1278" s="282" t="s">
        <v>1045</v>
      </c>
      <c r="C1278" s="92">
        <f>SUM(C6,C235,C245,C264,C354,C406,C462,C519,C647,C720,C793,C815,C922,C980,C1044,C1064,C1094,C1104,C1149,C1170,C1214,C1264,C1265,C1268,C1274)</f>
        <v>39881</v>
      </c>
      <c r="D1278" s="177">
        <f>SUM(D6,D235,D245,D264,D354,D406,D462,D519,D647,D720,D793,D815,D922,D980,D1044,D1064,D1094,D1104,D1149,D1170,D1214,D1264,D1265,D1268,D1274)</f>
        <v>36150</v>
      </c>
      <c r="E1278" s="177">
        <f>SUM(E6,E235,E245,E264,E354,E406,E462,E519,E647,E720,E793,E815,E922,E980,E1044,E1064,E1094,E1104,E1149,E1170,E1214,E1264,E1265,E1268,E1274)</f>
        <v>44639</v>
      </c>
      <c r="F1278" s="91">
        <f>(E1278/C1278)</f>
        <v>1.11930493217322</v>
      </c>
      <c r="G1278" s="91">
        <f>E1278/D1278</f>
        <v>1.23482710926694</v>
      </c>
    </row>
    <row r="1280" spans="5:5">
      <c r="E1280" s="41">
        <v>44639</v>
      </c>
    </row>
  </sheetData>
  <autoFilter ref="A5:G1275">
    <extLst/>
  </autoFilter>
  <mergeCells count="5">
    <mergeCell ref="A2:G2"/>
    <mergeCell ref="A4:B4"/>
    <mergeCell ref="E4:G4"/>
    <mergeCell ref="C4:C5"/>
    <mergeCell ref="D4:D5"/>
  </mergeCells>
  <printOptions horizontalCentered="1"/>
  <pageMargins left="0.314583333333333" right="0.314583333333333" top="0.354166666666667" bottom="0.354166666666667" header="0.314583333333333" footer="0.314583333333333"/>
  <pageSetup paperSize="9" scale="8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8"/>
  <sheetViews>
    <sheetView showGridLines="0" showZeros="0" workbookViewId="0">
      <pane ySplit="6" topLeftCell="A7" activePane="bottomLeft" state="frozen"/>
      <selection/>
      <selection pane="bottomLeft" activeCell="O18" sqref="O18"/>
    </sheetView>
  </sheetViews>
  <sheetFormatPr defaultColWidth="9" defaultRowHeight="13.5"/>
  <cols>
    <col min="1" max="1" width="49.25" style="200" customWidth="1"/>
    <col min="2" max="6" width="10.5" style="200" customWidth="1"/>
    <col min="7" max="7" width="49.25" style="200" customWidth="1"/>
    <col min="8" max="12" width="10.125" style="200" customWidth="1"/>
    <col min="13" max="14" width="10.875" style="200" customWidth="1"/>
    <col min="15" max="16384" width="9" style="200"/>
  </cols>
  <sheetData>
    <row r="1" ht="18" customHeight="1" spans="1:4">
      <c r="A1" s="201" t="s">
        <v>1046</v>
      </c>
      <c r="B1" s="201"/>
      <c r="C1" s="201"/>
      <c r="D1" s="201"/>
    </row>
    <row r="2" s="198" customFormat="1" ht="22.5" spans="1:12">
      <c r="A2" s="202" t="s">
        <v>1047</v>
      </c>
      <c r="B2" s="202"/>
      <c r="C2" s="202"/>
      <c r="D2" s="202"/>
      <c r="E2" s="202"/>
      <c r="F2" s="202"/>
      <c r="G2" s="202"/>
      <c r="H2" s="202"/>
      <c r="I2" s="202"/>
      <c r="J2" s="202"/>
      <c r="K2" s="202"/>
      <c r="L2" s="202"/>
    </row>
    <row r="3" ht="20.25" customHeight="1" spans="12:12">
      <c r="L3" s="218" t="s">
        <v>24</v>
      </c>
    </row>
    <row r="4" ht="31.5" customHeight="1" spans="1:14">
      <c r="A4" s="203" t="s">
        <v>1048</v>
      </c>
      <c r="B4" s="204"/>
      <c r="C4" s="204"/>
      <c r="D4" s="204"/>
      <c r="E4" s="204"/>
      <c r="F4" s="205"/>
      <c r="G4" s="203" t="s">
        <v>1049</v>
      </c>
      <c r="H4" s="204"/>
      <c r="I4" s="204"/>
      <c r="J4" s="204"/>
      <c r="K4" s="204"/>
      <c r="L4" s="205"/>
      <c r="M4" s="219" t="s">
        <v>1050</v>
      </c>
      <c r="N4" s="220" t="s">
        <v>1051</v>
      </c>
    </row>
    <row r="5" ht="21.95" customHeight="1" spans="1:14">
      <c r="A5" s="206" t="s">
        <v>25</v>
      </c>
      <c r="B5" s="46" t="s">
        <v>26</v>
      </c>
      <c r="C5" s="46" t="s">
        <v>27</v>
      </c>
      <c r="D5" s="74" t="s">
        <v>28</v>
      </c>
      <c r="E5" s="74"/>
      <c r="F5" s="74"/>
      <c r="G5" s="207" t="s">
        <v>25</v>
      </c>
      <c r="H5" s="46" t="s">
        <v>26</v>
      </c>
      <c r="I5" s="46" t="s">
        <v>27</v>
      </c>
      <c r="J5" s="74" t="s">
        <v>28</v>
      </c>
      <c r="K5" s="74"/>
      <c r="L5" s="74"/>
      <c r="M5" s="219"/>
      <c r="N5" s="221"/>
    </row>
    <row r="6" ht="46" customHeight="1" spans="1:14">
      <c r="A6" s="208"/>
      <c r="B6" s="49"/>
      <c r="C6" s="49"/>
      <c r="D6" s="74" t="s">
        <v>31</v>
      </c>
      <c r="E6" s="75" t="s">
        <v>32</v>
      </c>
      <c r="F6" s="75" t="s">
        <v>33</v>
      </c>
      <c r="G6" s="207"/>
      <c r="H6" s="49"/>
      <c r="I6" s="49"/>
      <c r="J6" s="74" t="s">
        <v>31</v>
      </c>
      <c r="K6" s="75" t="s">
        <v>32</v>
      </c>
      <c r="L6" s="75" t="s">
        <v>33</v>
      </c>
      <c r="M6" s="219"/>
      <c r="N6" s="222"/>
    </row>
    <row r="7" ht="20" customHeight="1" spans="1:14">
      <c r="A7" s="209" t="s">
        <v>1052</v>
      </c>
      <c r="B7" s="209">
        <v>41876</v>
      </c>
      <c r="C7" s="209">
        <v>41881</v>
      </c>
      <c r="D7" s="209">
        <v>48163</v>
      </c>
      <c r="E7" s="76">
        <f>(D7/B7)</f>
        <v>1.15013372814978</v>
      </c>
      <c r="F7" s="76">
        <f>D7/C7</f>
        <v>1.14999641842363</v>
      </c>
      <c r="G7" s="209" t="s">
        <v>1053</v>
      </c>
      <c r="H7" s="209">
        <v>39881</v>
      </c>
      <c r="I7" s="212">
        <v>36150</v>
      </c>
      <c r="J7" s="223">
        <v>44639</v>
      </c>
      <c r="K7" s="76">
        <f>(J7/H7)</f>
        <v>1.11930493217322</v>
      </c>
      <c r="L7" s="76">
        <f>J7/I7</f>
        <v>1.23482710926694</v>
      </c>
      <c r="M7" s="224">
        <f>IF(D7&lt;&gt;表一!E33,"与表一收入合计不一致",0)</f>
        <v>0</v>
      </c>
      <c r="N7" s="224">
        <f>IF(J7&lt;&gt;表二!E1278,"与表二支出合计不一致",0)</f>
        <v>0</v>
      </c>
    </row>
    <row r="8" ht="20" customHeight="1" spans="1:12">
      <c r="A8" s="210" t="s">
        <v>1054</v>
      </c>
      <c r="B8" s="210">
        <f>SUM(B9,B81,B84,B85,B86,B90,B91,B92,B97,B98,B99)</f>
        <v>1863</v>
      </c>
      <c r="C8" s="210">
        <f>SUM(C9,C81,C84,C85,C86,C90,C91,C92,C97,C98,C99)</f>
        <v>8802</v>
      </c>
      <c r="D8" s="210">
        <f>SUM(D9,D81,D84,D85,D86,D90,D91,D92,D97,D98,D99)</f>
        <v>-1482</v>
      </c>
      <c r="E8" s="76">
        <f t="shared" ref="E8:E54" si="0">(D8/B8)</f>
        <v>-0.79549114331723</v>
      </c>
      <c r="F8" s="76">
        <f t="shared" ref="F8:F54" si="1">D8/C8</f>
        <v>-0.168370824812543</v>
      </c>
      <c r="G8" s="210" t="s">
        <v>1055</v>
      </c>
      <c r="H8" s="211">
        <f>SUM(H9,H86,H87,H88,H89,H90,H91,H92,H97,H98,H99)</f>
        <v>3858</v>
      </c>
      <c r="I8" s="211">
        <f>SUM(I9,I86,I87,I88,I89,I90,I91,I92,I97,I98,I99)</f>
        <v>14533</v>
      </c>
      <c r="J8" s="211">
        <f>SUM(J9,J86,J87,J88,J89,J90,J91,J92,J97,J98,J99)</f>
        <v>2042</v>
      </c>
      <c r="K8" s="76">
        <f t="shared" ref="K8:K16" si="2">(J8/H8)</f>
        <v>0.52928978745464</v>
      </c>
      <c r="L8" s="76">
        <f>J8/I8</f>
        <v>0.140507809812152</v>
      </c>
    </row>
    <row r="9" ht="20" customHeight="1" spans="1:12">
      <c r="A9" s="212" t="s">
        <v>1056</v>
      </c>
      <c r="B9" s="213">
        <f>B10+B17+B56</f>
        <v>-713</v>
      </c>
      <c r="C9" s="213">
        <f>C10+C17+C56</f>
        <v>1552</v>
      </c>
      <c r="D9" s="213">
        <f>D10+D17+D56</f>
        <v>-2121</v>
      </c>
      <c r="E9" s="76">
        <f t="shared" si="0"/>
        <v>2.97475455820477</v>
      </c>
      <c r="F9" s="76">
        <f t="shared" si="1"/>
        <v>-1.36662371134021</v>
      </c>
      <c r="G9" s="212" t="s">
        <v>1057</v>
      </c>
      <c r="H9" s="213">
        <f>H10+H11</f>
        <v>3858</v>
      </c>
      <c r="I9" s="213">
        <f>I10+I11</f>
        <v>9112</v>
      </c>
      <c r="J9" s="213">
        <f>J10+J11</f>
        <v>2042</v>
      </c>
      <c r="K9" s="76">
        <f t="shared" si="2"/>
        <v>0.52928978745464</v>
      </c>
      <c r="L9" s="76">
        <f>J9/I9</f>
        <v>0.224100087796313</v>
      </c>
    </row>
    <row r="10" ht="20" customHeight="1" spans="1:12">
      <c r="A10" s="212" t="s">
        <v>1058</v>
      </c>
      <c r="B10" s="212">
        <f>SUM(B11:B16)</f>
        <v>-2121</v>
      </c>
      <c r="C10" s="212">
        <f>SUM(C11:C16)</f>
        <v>-2037</v>
      </c>
      <c r="D10" s="212">
        <f>SUM(D11:D16)</f>
        <v>-2121</v>
      </c>
      <c r="E10" s="76">
        <f t="shared" si="0"/>
        <v>1</v>
      </c>
      <c r="F10" s="76">
        <f t="shared" si="1"/>
        <v>1.04123711340206</v>
      </c>
      <c r="G10" s="212" t="s">
        <v>1059</v>
      </c>
      <c r="H10" s="212"/>
      <c r="I10" s="212"/>
      <c r="J10" s="212"/>
      <c r="K10" s="76" t="e">
        <f t="shared" si="2"/>
        <v>#DIV/0!</v>
      </c>
      <c r="L10" s="76" t="e">
        <f>J10/I10</f>
        <v>#DIV/0!</v>
      </c>
    </row>
    <row r="11" ht="20" customHeight="1" spans="1:12">
      <c r="A11" s="77" t="s">
        <v>1060</v>
      </c>
      <c r="B11" s="77"/>
      <c r="C11" s="77">
        <v>84</v>
      </c>
      <c r="D11" s="77"/>
      <c r="E11" s="76" t="e">
        <f t="shared" si="0"/>
        <v>#DIV/0!</v>
      </c>
      <c r="F11" s="76">
        <f t="shared" si="1"/>
        <v>0</v>
      </c>
      <c r="G11" s="212" t="s">
        <v>1061</v>
      </c>
      <c r="H11" s="212">
        <v>3858</v>
      </c>
      <c r="I11" s="212">
        <v>9112</v>
      </c>
      <c r="J11" s="212">
        <v>2042</v>
      </c>
      <c r="K11" s="76">
        <f t="shared" si="2"/>
        <v>0.52928978745464</v>
      </c>
      <c r="L11" s="76">
        <f>J11/I11</f>
        <v>0.224100087796313</v>
      </c>
    </row>
    <row r="12" ht="20" customHeight="1" spans="1:12">
      <c r="A12" s="77" t="s">
        <v>1062</v>
      </c>
      <c r="B12" s="77"/>
      <c r="C12" s="77"/>
      <c r="D12" s="77"/>
      <c r="E12" s="76" t="e">
        <f t="shared" si="0"/>
        <v>#DIV/0!</v>
      </c>
      <c r="F12" s="76" t="e">
        <f t="shared" si="1"/>
        <v>#DIV/0!</v>
      </c>
      <c r="G12" s="212"/>
      <c r="H12" s="212"/>
      <c r="I12" s="212"/>
      <c r="J12" s="212"/>
      <c r="K12" s="76"/>
      <c r="L12" s="76"/>
    </row>
    <row r="13" ht="20" customHeight="1" spans="1:12">
      <c r="A13" s="77" t="s">
        <v>1063</v>
      </c>
      <c r="B13" s="77"/>
      <c r="C13" s="77"/>
      <c r="D13" s="77"/>
      <c r="E13" s="76" t="e">
        <f t="shared" si="0"/>
        <v>#DIV/0!</v>
      </c>
      <c r="F13" s="76" t="e">
        <f t="shared" si="1"/>
        <v>#DIV/0!</v>
      </c>
      <c r="G13" s="212" t="s">
        <v>0</v>
      </c>
      <c r="H13" s="212"/>
      <c r="I13" s="212"/>
      <c r="J13" s="212"/>
      <c r="K13" s="76"/>
      <c r="L13" s="76"/>
    </row>
    <row r="14" ht="20" customHeight="1" spans="1:12">
      <c r="A14" s="77" t="s">
        <v>1064</v>
      </c>
      <c r="B14" s="77"/>
      <c r="C14" s="77"/>
      <c r="D14" s="77"/>
      <c r="E14" s="76" t="e">
        <f t="shared" si="0"/>
        <v>#DIV/0!</v>
      </c>
      <c r="F14" s="76" t="e">
        <f t="shared" si="1"/>
        <v>#DIV/0!</v>
      </c>
      <c r="G14" s="212" t="s">
        <v>0</v>
      </c>
      <c r="H14" s="212"/>
      <c r="I14" s="212"/>
      <c r="J14" s="212"/>
      <c r="K14" s="76"/>
      <c r="L14" s="76"/>
    </row>
    <row r="15" ht="20" customHeight="1" spans="1:12">
      <c r="A15" s="77" t="s">
        <v>1065</v>
      </c>
      <c r="B15" s="77">
        <v>-2121</v>
      </c>
      <c r="C15" s="77">
        <v>-2121</v>
      </c>
      <c r="D15" s="77">
        <v>-2121</v>
      </c>
      <c r="E15" s="76">
        <f t="shared" si="0"/>
        <v>1</v>
      </c>
      <c r="F15" s="76">
        <f t="shared" si="1"/>
        <v>1</v>
      </c>
      <c r="G15" s="212" t="s">
        <v>0</v>
      </c>
      <c r="H15" s="212"/>
      <c r="I15" s="212"/>
      <c r="J15" s="212"/>
      <c r="K15" s="76"/>
      <c r="L15" s="76"/>
    </row>
    <row r="16" ht="20" customHeight="1" spans="1:12">
      <c r="A16" s="77" t="s">
        <v>1066</v>
      </c>
      <c r="B16" s="77"/>
      <c r="C16" s="77"/>
      <c r="D16" s="77"/>
      <c r="E16" s="76" t="e">
        <f t="shared" si="0"/>
        <v>#DIV/0!</v>
      </c>
      <c r="F16" s="76" t="e">
        <f t="shared" si="1"/>
        <v>#DIV/0!</v>
      </c>
      <c r="G16" s="212" t="s">
        <v>0</v>
      </c>
      <c r="H16" s="212"/>
      <c r="I16" s="212"/>
      <c r="J16" s="212"/>
      <c r="K16" s="76"/>
      <c r="L16" s="76"/>
    </row>
    <row r="17" ht="20" customHeight="1" spans="1:12">
      <c r="A17" s="77" t="s">
        <v>1067</v>
      </c>
      <c r="B17" s="77">
        <f>SUM(B18:B52)</f>
        <v>1377</v>
      </c>
      <c r="C17" s="77">
        <f>SUM(C18:C55)</f>
        <v>1932</v>
      </c>
      <c r="D17" s="77">
        <f>SUM(D18:D52)</f>
        <v>0</v>
      </c>
      <c r="E17" s="76">
        <f t="shared" si="0"/>
        <v>0</v>
      </c>
      <c r="F17" s="76">
        <f t="shared" si="1"/>
        <v>0</v>
      </c>
      <c r="G17" s="212" t="s">
        <v>0</v>
      </c>
      <c r="H17" s="212"/>
      <c r="I17" s="212"/>
      <c r="J17" s="212"/>
      <c r="K17" s="225" t="s">
        <v>0</v>
      </c>
      <c r="L17" s="76"/>
    </row>
    <row r="18" ht="20" customHeight="1" spans="1:12">
      <c r="A18" s="77" t="s">
        <v>1068</v>
      </c>
      <c r="B18" s="77"/>
      <c r="C18" s="77">
        <v>8</v>
      </c>
      <c r="D18" s="77"/>
      <c r="E18" s="76" t="e">
        <f t="shared" si="0"/>
        <v>#DIV/0!</v>
      </c>
      <c r="F18" s="76">
        <f t="shared" si="1"/>
        <v>0</v>
      </c>
      <c r="G18" s="212" t="s">
        <v>0</v>
      </c>
      <c r="H18" s="212"/>
      <c r="I18" s="212"/>
      <c r="J18" s="212"/>
      <c r="K18" s="225"/>
      <c r="L18" s="76"/>
    </row>
    <row r="19" ht="20" customHeight="1" spans="1:12">
      <c r="A19" s="214" t="s">
        <v>1069</v>
      </c>
      <c r="B19" s="214"/>
      <c r="C19" s="214">
        <v>32</v>
      </c>
      <c r="D19" s="214"/>
      <c r="E19" s="76" t="e">
        <f t="shared" si="0"/>
        <v>#DIV/0!</v>
      </c>
      <c r="F19" s="76">
        <f t="shared" si="1"/>
        <v>0</v>
      </c>
      <c r="G19" s="212" t="s">
        <v>0</v>
      </c>
      <c r="H19" s="212"/>
      <c r="I19" s="212"/>
      <c r="J19" s="212"/>
      <c r="K19" s="225"/>
      <c r="L19" s="76"/>
    </row>
    <row r="20" ht="20" customHeight="1" spans="1:12">
      <c r="A20" s="215" t="s">
        <v>1070</v>
      </c>
      <c r="B20" s="215"/>
      <c r="C20" s="215"/>
      <c r="D20" s="215"/>
      <c r="E20" s="76" t="e">
        <f t="shared" si="0"/>
        <v>#DIV/0!</v>
      </c>
      <c r="F20" s="76" t="e">
        <f t="shared" si="1"/>
        <v>#DIV/0!</v>
      </c>
      <c r="G20" s="212" t="s">
        <v>0</v>
      </c>
      <c r="H20" s="212"/>
      <c r="I20" s="212"/>
      <c r="J20" s="212"/>
      <c r="K20" s="225"/>
      <c r="L20" s="76"/>
    </row>
    <row r="21" ht="20" customHeight="1" spans="1:12">
      <c r="A21" s="215" t="s">
        <v>1071</v>
      </c>
      <c r="B21" s="215"/>
      <c r="C21" s="215"/>
      <c r="D21" s="215"/>
      <c r="E21" s="76" t="e">
        <f t="shared" si="0"/>
        <v>#DIV/0!</v>
      </c>
      <c r="F21" s="76" t="e">
        <f t="shared" si="1"/>
        <v>#DIV/0!</v>
      </c>
      <c r="G21" s="212" t="s">
        <v>0</v>
      </c>
      <c r="H21" s="212"/>
      <c r="I21" s="212"/>
      <c r="J21" s="212"/>
      <c r="K21" s="225"/>
      <c r="L21" s="76"/>
    </row>
    <row r="22" ht="20" customHeight="1" spans="1:12">
      <c r="A22" s="215" t="s">
        <v>1072</v>
      </c>
      <c r="B22" s="215"/>
      <c r="C22" s="215"/>
      <c r="D22" s="215"/>
      <c r="E22" s="76" t="e">
        <f t="shared" si="0"/>
        <v>#DIV/0!</v>
      </c>
      <c r="F22" s="76" t="e">
        <f t="shared" si="1"/>
        <v>#DIV/0!</v>
      </c>
      <c r="G22" s="212" t="s">
        <v>0</v>
      </c>
      <c r="H22" s="212"/>
      <c r="I22" s="212"/>
      <c r="J22" s="212"/>
      <c r="K22" s="225"/>
      <c r="L22" s="76"/>
    </row>
    <row r="23" ht="20" customHeight="1" spans="1:12">
      <c r="A23" s="215" t="s">
        <v>1073</v>
      </c>
      <c r="B23" s="215"/>
      <c r="C23" s="215"/>
      <c r="D23" s="215"/>
      <c r="E23" s="76" t="e">
        <f t="shared" si="0"/>
        <v>#DIV/0!</v>
      </c>
      <c r="F23" s="76" t="e">
        <f t="shared" si="1"/>
        <v>#DIV/0!</v>
      </c>
      <c r="G23" s="212" t="s">
        <v>0</v>
      </c>
      <c r="H23" s="212"/>
      <c r="I23" s="212"/>
      <c r="J23" s="212"/>
      <c r="K23" s="225"/>
      <c r="L23" s="76"/>
    </row>
    <row r="24" ht="20" customHeight="1" spans="1:12">
      <c r="A24" s="215" t="s">
        <v>1074</v>
      </c>
      <c r="B24" s="215"/>
      <c r="C24" s="215"/>
      <c r="D24" s="215"/>
      <c r="E24" s="76" t="e">
        <f t="shared" si="0"/>
        <v>#DIV/0!</v>
      </c>
      <c r="F24" s="76" t="e">
        <f t="shared" si="1"/>
        <v>#DIV/0!</v>
      </c>
      <c r="G24" s="215" t="s">
        <v>0</v>
      </c>
      <c r="H24" s="215"/>
      <c r="I24" s="215"/>
      <c r="J24" s="215"/>
      <c r="K24" s="89"/>
      <c r="L24" s="76"/>
    </row>
    <row r="25" ht="20" customHeight="1" spans="1:12">
      <c r="A25" s="215" t="s">
        <v>1075</v>
      </c>
      <c r="B25" s="215"/>
      <c r="C25" s="215"/>
      <c r="D25" s="215"/>
      <c r="E25" s="76" t="e">
        <f t="shared" si="0"/>
        <v>#DIV/0!</v>
      </c>
      <c r="F25" s="76" t="e">
        <f t="shared" si="1"/>
        <v>#DIV/0!</v>
      </c>
      <c r="G25" s="215" t="s">
        <v>0</v>
      </c>
      <c r="H25" s="215"/>
      <c r="I25" s="215"/>
      <c r="J25" s="215"/>
      <c r="K25" s="89"/>
      <c r="L25" s="76"/>
    </row>
    <row r="26" ht="20" customHeight="1" spans="1:12">
      <c r="A26" s="215" t="s">
        <v>1076</v>
      </c>
      <c r="B26" s="215"/>
      <c r="C26" s="215">
        <v>15</v>
      </c>
      <c r="D26" s="215"/>
      <c r="E26" s="76" t="e">
        <f t="shared" si="0"/>
        <v>#DIV/0!</v>
      </c>
      <c r="F26" s="76">
        <f t="shared" si="1"/>
        <v>0</v>
      </c>
      <c r="G26" s="214" t="s">
        <v>0</v>
      </c>
      <c r="H26" s="214"/>
      <c r="I26" s="214"/>
      <c r="J26" s="214"/>
      <c r="K26" s="89"/>
      <c r="L26" s="76"/>
    </row>
    <row r="27" ht="20" customHeight="1" spans="1:12">
      <c r="A27" s="215" t="s">
        <v>1077</v>
      </c>
      <c r="B27" s="215"/>
      <c r="C27" s="215"/>
      <c r="D27" s="215"/>
      <c r="E27" s="76" t="e">
        <f t="shared" si="0"/>
        <v>#DIV/0!</v>
      </c>
      <c r="F27" s="76" t="e">
        <f t="shared" si="1"/>
        <v>#DIV/0!</v>
      </c>
      <c r="G27" s="215" t="s">
        <v>0</v>
      </c>
      <c r="H27" s="215"/>
      <c r="I27" s="215"/>
      <c r="J27" s="215"/>
      <c r="K27" s="89"/>
      <c r="L27" s="76"/>
    </row>
    <row r="28" ht="20" customHeight="1" spans="1:12">
      <c r="A28" s="215" t="s">
        <v>1078</v>
      </c>
      <c r="B28" s="215"/>
      <c r="C28" s="215"/>
      <c r="D28" s="215"/>
      <c r="E28" s="76" t="e">
        <f t="shared" si="0"/>
        <v>#DIV/0!</v>
      </c>
      <c r="F28" s="76" t="e">
        <f t="shared" si="1"/>
        <v>#DIV/0!</v>
      </c>
      <c r="G28" s="215" t="s">
        <v>0</v>
      </c>
      <c r="H28" s="215"/>
      <c r="I28" s="215"/>
      <c r="J28" s="215"/>
      <c r="K28" s="89"/>
      <c r="L28" s="76"/>
    </row>
    <row r="29" ht="20" customHeight="1" spans="1:12">
      <c r="A29" s="215" t="s">
        <v>1079</v>
      </c>
      <c r="B29" s="215"/>
      <c r="C29" s="215"/>
      <c r="D29" s="215"/>
      <c r="E29" s="76" t="e">
        <f t="shared" si="0"/>
        <v>#DIV/0!</v>
      </c>
      <c r="F29" s="76" t="e">
        <f t="shared" si="1"/>
        <v>#DIV/0!</v>
      </c>
      <c r="G29" s="215" t="s">
        <v>0</v>
      </c>
      <c r="H29" s="215"/>
      <c r="I29" s="215"/>
      <c r="J29" s="215"/>
      <c r="K29" s="89"/>
      <c r="L29" s="76"/>
    </row>
    <row r="30" ht="20" customHeight="1" spans="1:12">
      <c r="A30" s="216" t="s">
        <v>1080</v>
      </c>
      <c r="B30" s="215"/>
      <c r="C30" s="215"/>
      <c r="D30" s="215"/>
      <c r="E30" s="76" t="e">
        <f t="shared" si="0"/>
        <v>#DIV/0!</v>
      </c>
      <c r="F30" s="76" t="e">
        <f t="shared" si="1"/>
        <v>#DIV/0!</v>
      </c>
      <c r="G30" s="215" t="s">
        <v>0</v>
      </c>
      <c r="H30" s="215"/>
      <c r="I30" s="215"/>
      <c r="J30" s="215"/>
      <c r="K30" s="89"/>
      <c r="L30" s="76"/>
    </row>
    <row r="31" ht="20" customHeight="1" spans="1:12">
      <c r="A31" s="217" t="s">
        <v>1081</v>
      </c>
      <c r="B31" s="217"/>
      <c r="C31" s="217"/>
      <c r="D31" s="217"/>
      <c r="E31" s="76" t="e">
        <f t="shared" si="0"/>
        <v>#DIV/0!</v>
      </c>
      <c r="F31" s="76" t="e">
        <f t="shared" si="1"/>
        <v>#DIV/0!</v>
      </c>
      <c r="G31" s="215" t="s">
        <v>0</v>
      </c>
      <c r="H31" s="215"/>
      <c r="I31" s="215"/>
      <c r="J31" s="215"/>
      <c r="K31" s="89"/>
      <c r="L31" s="76"/>
    </row>
    <row r="32" ht="20" customHeight="1" spans="1:12">
      <c r="A32" s="217" t="s">
        <v>1082</v>
      </c>
      <c r="B32" s="217"/>
      <c r="C32" s="217"/>
      <c r="D32" s="217"/>
      <c r="E32" s="76" t="e">
        <f t="shared" si="0"/>
        <v>#DIV/0!</v>
      </c>
      <c r="F32" s="76" t="e">
        <f t="shared" si="1"/>
        <v>#DIV/0!</v>
      </c>
      <c r="G32" s="215" t="s">
        <v>0</v>
      </c>
      <c r="H32" s="215"/>
      <c r="I32" s="215"/>
      <c r="J32" s="215"/>
      <c r="K32" s="89"/>
      <c r="L32" s="76"/>
    </row>
    <row r="33" ht="20" customHeight="1" spans="1:12">
      <c r="A33" s="217" t="s">
        <v>1083</v>
      </c>
      <c r="B33" s="217"/>
      <c r="C33" s="217"/>
      <c r="D33" s="217"/>
      <c r="E33" s="76" t="e">
        <f t="shared" si="0"/>
        <v>#DIV/0!</v>
      </c>
      <c r="F33" s="76" t="e">
        <f t="shared" si="1"/>
        <v>#DIV/0!</v>
      </c>
      <c r="G33" s="215" t="s">
        <v>0</v>
      </c>
      <c r="H33" s="215"/>
      <c r="I33" s="215"/>
      <c r="J33" s="215"/>
      <c r="K33" s="89"/>
      <c r="L33" s="76"/>
    </row>
    <row r="34" ht="20" customHeight="1" spans="1:12">
      <c r="A34" s="217" t="s">
        <v>1084</v>
      </c>
      <c r="B34" s="217"/>
      <c r="C34" s="217"/>
      <c r="D34" s="217"/>
      <c r="E34" s="76" t="e">
        <f t="shared" si="0"/>
        <v>#DIV/0!</v>
      </c>
      <c r="F34" s="76" t="e">
        <f t="shared" si="1"/>
        <v>#DIV/0!</v>
      </c>
      <c r="G34" s="215" t="s">
        <v>0</v>
      </c>
      <c r="H34" s="215"/>
      <c r="I34" s="215"/>
      <c r="J34" s="215"/>
      <c r="K34" s="89"/>
      <c r="L34" s="76"/>
    </row>
    <row r="35" ht="20" customHeight="1" spans="1:12">
      <c r="A35" s="217" t="s">
        <v>1085</v>
      </c>
      <c r="B35" s="217">
        <v>400</v>
      </c>
      <c r="C35" s="217">
        <v>833</v>
      </c>
      <c r="D35" s="217"/>
      <c r="E35" s="76">
        <f t="shared" si="0"/>
        <v>0</v>
      </c>
      <c r="F35" s="76">
        <f t="shared" si="1"/>
        <v>0</v>
      </c>
      <c r="G35" s="212" t="s">
        <v>0</v>
      </c>
      <c r="H35" s="212"/>
      <c r="I35" s="212"/>
      <c r="J35" s="212"/>
      <c r="K35" s="225"/>
      <c r="L35" s="76"/>
    </row>
    <row r="36" ht="20" customHeight="1" spans="1:12">
      <c r="A36" s="217" t="s">
        <v>1086</v>
      </c>
      <c r="B36" s="217"/>
      <c r="C36" s="217"/>
      <c r="D36" s="217"/>
      <c r="E36" s="76" t="e">
        <f t="shared" si="0"/>
        <v>#DIV/0!</v>
      </c>
      <c r="F36" s="76" t="e">
        <f t="shared" si="1"/>
        <v>#DIV/0!</v>
      </c>
      <c r="G36" s="212" t="s">
        <v>0</v>
      </c>
      <c r="H36" s="212"/>
      <c r="I36" s="212"/>
      <c r="J36" s="212"/>
      <c r="K36" s="225"/>
      <c r="L36" s="76"/>
    </row>
    <row r="37" ht="20" customHeight="1" spans="1:12">
      <c r="A37" s="217" t="s">
        <v>1087</v>
      </c>
      <c r="B37" s="217"/>
      <c r="C37" s="217">
        <v>16</v>
      </c>
      <c r="D37" s="217"/>
      <c r="E37" s="76" t="e">
        <f t="shared" si="0"/>
        <v>#DIV/0!</v>
      </c>
      <c r="F37" s="76">
        <f t="shared" si="1"/>
        <v>0</v>
      </c>
      <c r="G37" s="212" t="s">
        <v>0</v>
      </c>
      <c r="H37" s="212"/>
      <c r="I37" s="212"/>
      <c r="J37" s="212"/>
      <c r="K37" s="225"/>
      <c r="L37" s="76"/>
    </row>
    <row r="38" ht="20" customHeight="1" spans="1:12">
      <c r="A38" s="217" t="s">
        <v>1088</v>
      </c>
      <c r="B38" s="217">
        <v>619</v>
      </c>
      <c r="C38" s="217">
        <v>187</v>
      </c>
      <c r="D38" s="217"/>
      <c r="E38" s="76">
        <f t="shared" si="0"/>
        <v>0</v>
      </c>
      <c r="F38" s="76">
        <f t="shared" si="1"/>
        <v>0</v>
      </c>
      <c r="G38" s="212" t="s">
        <v>0</v>
      </c>
      <c r="H38" s="212"/>
      <c r="I38" s="212"/>
      <c r="J38" s="212"/>
      <c r="K38" s="225"/>
      <c r="L38" s="76"/>
    </row>
    <row r="39" ht="20" customHeight="1" spans="1:12">
      <c r="A39" s="217" t="s">
        <v>1089</v>
      </c>
      <c r="B39" s="217">
        <v>155</v>
      </c>
      <c r="C39" s="217">
        <v>342</v>
      </c>
      <c r="D39" s="217"/>
      <c r="E39" s="76">
        <f t="shared" si="0"/>
        <v>0</v>
      </c>
      <c r="F39" s="76">
        <f t="shared" si="1"/>
        <v>0</v>
      </c>
      <c r="G39" s="212" t="s">
        <v>0</v>
      </c>
      <c r="H39" s="212"/>
      <c r="I39" s="212"/>
      <c r="J39" s="212"/>
      <c r="K39" s="225"/>
      <c r="L39" s="76"/>
    </row>
    <row r="40" ht="20" customHeight="1" spans="1:12">
      <c r="A40" s="217" t="s">
        <v>1090</v>
      </c>
      <c r="B40" s="217"/>
      <c r="C40" s="217"/>
      <c r="D40" s="217"/>
      <c r="E40" s="76" t="e">
        <f t="shared" si="0"/>
        <v>#DIV/0!</v>
      </c>
      <c r="F40" s="76" t="e">
        <f t="shared" si="1"/>
        <v>#DIV/0!</v>
      </c>
      <c r="G40" s="212" t="s">
        <v>0</v>
      </c>
      <c r="H40" s="212"/>
      <c r="I40" s="212"/>
      <c r="J40" s="212"/>
      <c r="K40" s="225"/>
      <c r="L40" s="76"/>
    </row>
    <row r="41" ht="20" customHeight="1" spans="1:12">
      <c r="A41" s="217" t="s">
        <v>1091</v>
      </c>
      <c r="B41" s="217"/>
      <c r="C41" s="217"/>
      <c r="D41" s="217"/>
      <c r="E41" s="76" t="e">
        <f t="shared" si="0"/>
        <v>#DIV/0!</v>
      </c>
      <c r="F41" s="76" t="e">
        <f t="shared" si="1"/>
        <v>#DIV/0!</v>
      </c>
      <c r="G41" s="212" t="s">
        <v>0</v>
      </c>
      <c r="H41" s="212"/>
      <c r="I41" s="212"/>
      <c r="J41" s="212"/>
      <c r="K41" s="225"/>
      <c r="L41" s="76"/>
    </row>
    <row r="42" ht="20" customHeight="1" spans="1:12">
      <c r="A42" s="217" t="s">
        <v>1092</v>
      </c>
      <c r="B42" s="217">
        <v>199</v>
      </c>
      <c r="C42" s="217">
        <v>381</v>
      </c>
      <c r="D42" s="217"/>
      <c r="E42" s="76">
        <f t="shared" si="0"/>
        <v>0</v>
      </c>
      <c r="F42" s="76">
        <f t="shared" si="1"/>
        <v>0</v>
      </c>
      <c r="G42" s="212" t="s">
        <v>0</v>
      </c>
      <c r="H42" s="212"/>
      <c r="I42" s="212"/>
      <c r="J42" s="212"/>
      <c r="K42" s="225"/>
      <c r="L42" s="76"/>
    </row>
    <row r="43" ht="20" customHeight="1" spans="1:12">
      <c r="A43" s="217" t="s">
        <v>1093</v>
      </c>
      <c r="B43" s="217"/>
      <c r="C43" s="217"/>
      <c r="D43" s="217"/>
      <c r="E43" s="76" t="e">
        <f t="shared" si="0"/>
        <v>#DIV/0!</v>
      </c>
      <c r="F43" s="76" t="e">
        <f t="shared" si="1"/>
        <v>#DIV/0!</v>
      </c>
      <c r="G43" s="212" t="s">
        <v>0</v>
      </c>
      <c r="H43" s="212"/>
      <c r="I43" s="212"/>
      <c r="J43" s="212"/>
      <c r="K43" s="225"/>
      <c r="L43" s="76"/>
    </row>
    <row r="44" ht="20" customHeight="1" spans="1:12">
      <c r="A44" s="217" t="s">
        <v>1094</v>
      </c>
      <c r="B44" s="217"/>
      <c r="C44" s="217"/>
      <c r="D44" s="217"/>
      <c r="E44" s="76" t="e">
        <f t="shared" si="0"/>
        <v>#DIV/0!</v>
      </c>
      <c r="F44" s="76" t="e">
        <f t="shared" si="1"/>
        <v>#DIV/0!</v>
      </c>
      <c r="G44" s="212" t="s">
        <v>0</v>
      </c>
      <c r="H44" s="212"/>
      <c r="I44" s="212"/>
      <c r="J44" s="212"/>
      <c r="K44" s="225"/>
      <c r="L44" s="76"/>
    </row>
    <row r="45" ht="20" customHeight="1" spans="1:12">
      <c r="A45" s="217" t="s">
        <v>1095</v>
      </c>
      <c r="B45" s="217"/>
      <c r="C45" s="217"/>
      <c r="D45" s="217"/>
      <c r="E45" s="76" t="e">
        <f t="shared" si="0"/>
        <v>#DIV/0!</v>
      </c>
      <c r="F45" s="76" t="e">
        <f t="shared" si="1"/>
        <v>#DIV/0!</v>
      </c>
      <c r="G45" s="212" t="s">
        <v>0</v>
      </c>
      <c r="H45" s="212"/>
      <c r="I45" s="212"/>
      <c r="J45" s="212"/>
      <c r="K45" s="225"/>
      <c r="L45" s="76"/>
    </row>
    <row r="46" ht="20" customHeight="1" spans="1:12">
      <c r="A46" s="217" t="s">
        <v>1096</v>
      </c>
      <c r="B46" s="217"/>
      <c r="C46" s="217"/>
      <c r="D46" s="217"/>
      <c r="E46" s="76" t="e">
        <f t="shared" si="0"/>
        <v>#DIV/0!</v>
      </c>
      <c r="F46" s="76" t="e">
        <f t="shared" si="1"/>
        <v>#DIV/0!</v>
      </c>
      <c r="G46" s="212" t="s">
        <v>0</v>
      </c>
      <c r="H46" s="212"/>
      <c r="I46" s="212"/>
      <c r="J46" s="212"/>
      <c r="K46" s="225"/>
      <c r="L46" s="76"/>
    </row>
    <row r="47" ht="20" customHeight="1" spans="1:12">
      <c r="A47" s="217" t="s">
        <v>1097</v>
      </c>
      <c r="B47" s="217"/>
      <c r="C47" s="217"/>
      <c r="D47" s="217"/>
      <c r="E47" s="76" t="e">
        <f t="shared" si="0"/>
        <v>#DIV/0!</v>
      </c>
      <c r="F47" s="76" t="e">
        <f t="shared" si="1"/>
        <v>#DIV/0!</v>
      </c>
      <c r="G47" s="212" t="s">
        <v>0</v>
      </c>
      <c r="H47" s="212"/>
      <c r="I47" s="212"/>
      <c r="J47" s="212"/>
      <c r="K47" s="225"/>
      <c r="L47" s="76"/>
    </row>
    <row r="48" ht="20" customHeight="1" spans="1:12">
      <c r="A48" s="217" t="s">
        <v>1098</v>
      </c>
      <c r="B48" s="217"/>
      <c r="C48" s="217"/>
      <c r="D48" s="217"/>
      <c r="E48" s="76" t="e">
        <f t="shared" si="0"/>
        <v>#DIV/0!</v>
      </c>
      <c r="F48" s="76" t="e">
        <f t="shared" si="1"/>
        <v>#DIV/0!</v>
      </c>
      <c r="G48" s="212" t="s">
        <v>0</v>
      </c>
      <c r="H48" s="212"/>
      <c r="I48" s="212"/>
      <c r="J48" s="212"/>
      <c r="K48" s="225"/>
      <c r="L48" s="76"/>
    </row>
    <row r="49" ht="20" customHeight="1" spans="1:12">
      <c r="A49" s="217" t="s">
        <v>1099</v>
      </c>
      <c r="B49" s="217"/>
      <c r="C49" s="217"/>
      <c r="D49" s="217"/>
      <c r="E49" s="76" t="e">
        <f t="shared" si="0"/>
        <v>#DIV/0!</v>
      </c>
      <c r="F49" s="76" t="e">
        <f t="shared" si="1"/>
        <v>#DIV/0!</v>
      </c>
      <c r="G49" s="215" t="s">
        <v>0</v>
      </c>
      <c r="H49" s="215"/>
      <c r="I49" s="215"/>
      <c r="J49" s="215"/>
      <c r="K49" s="89"/>
      <c r="L49" s="76"/>
    </row>
    <row r="50" ht="20" customHeight="1" spans="1:12">
      <c r="A50" s="217" t="s">
        <v>1100</v>
      </c>
      <c r="B50" s="217"/>
      <c r="C50" s="217"/>
      <c r="D50" s="217"/>
      <c r="E50" s="76" t="e">
        <f t="shared" si="0"/>
        <v>#DIV/0!</v>
      </c>
      <c r="F50" s="76" t="e">
        <f t="shared" si="1"/>
        <v>#DIV/0!</v>
      </c>
      <c r="G50" s="215"/>
      <c r="H50" s="215"/>
      <c r="I50" s="215"/>
      <c r="J50" s="215"/>
      <c r="K50" s="89"/>
      <c r="L50" s="76"/>
    </row>
    <row r="51" ht="20" customHeight="1" spans="1:12">
      <c r="A51" s="217" t="s">
        <v>1101</v>
      </c>
      <c r="B51" s="217"/>
      <c r="C51" s="217">
        <v>31</v>
      </c>
      <c r="D51" s="217"/>
      <c r="E51" s="76" t="e">
        <f t="shared" si="0"/>
        <v>#DIV/0!</v>
      </c>
      <c r="F51" s="76">
        <f t="shared" si="1"/>
        <v>0</v>
      </c>
      <c r="G51" s="215" t="s">
        <v>0</v>
      </c>
      <c r="H51" s="215"/>
      <c r="I51" s="215"/>
      <c r="J51" s="215"/>
      <c r="K51" s="89"/>
      <c r="L51" s="76"/>
    </row>
    <row r="52" ht="20" customHeight="1" spans="1:12">
      <c r="A52" s="217" t="s">
        <v>1102</v>
      </c>
      <c r="B52" s="215">
        <v>4</v>
      </c>
      <c r="C52" s="215">
        <v>87</v>
      </c>
      <c r="D52" s="215"/>
      <c r="E52" s="76">
        <f t="shared" si="0"/>
        <v>0</v>
      </c>
      <c r="F52" s="76">
        <f t="shared" si="1"/>
        <v>0</v>
      </c>
      <c r="G52" s="215"/>
      <c r="H52" s="215"/>
      <c r="I52" s="215"/>
      <c r="J52" s="215"/>
      <c r="K52" s="89"/>
      <c r="L52" s="76"/>
    </row>
    <row r="53" ht="20" customHeight="1" spans="1:12">
      <c r="A53" s="217" t="s">
        <v>1103</v>
      </c>
      <c r="B53" s="217"/>
      <c r="C53" s="217"/>
      <c r="D53" s="217"/>
      <c r="E53" s="76" t="e">
        <f t="shared" si="0"/>
        <v>#DIV/0!</v>
      </c>
      <c r="F53" s="76" t="e">
        <f t="shared" si="1"/>
        <v>#DIV/0!</v>
      </c>
      <c r="G53" s="215"/>
      <c r="H53" s="215"/>
      <c r="I53" s="215"/>
      <c r="J53" s="215"/>
      <c r="K53" s="89"/>
      <c r="L53" s="76"/>
    </row>
    <row r="54" ht="20" customHeight="1" spans="1:12">
      <c r="A54" s="217" t="s">
        <v>1104</v>
      </c>
      <c r="B54" s="217"/>
      <c r="C54" s="217"/>
      <c r="D54" s="217"/>
      <c r="E54" s="76" t="e">
        <f t="shared" si="0"/>
        <v>#DIV/0!</v>
      </c>
      <c r="F54" s="76" t="e">
        <f t="shared" si="1"/>
        <v>#DIV/0!</v>
      </c>
      <c r="G54" s="215"/>
      <c r="H54" s="215"/>
      <c r="I54" s="215"/>
      <c r="J54" s="215"/>
      <c r="K54" s="89"/>
      <c r="L54" s="76"/>
    </row>
    <row r="55" ht="20" customHeight="1" spans="1:12">
      <c r="A55" s="215" t="s">
        <v>1105</v>
      </c>
      <c r="B55" s="215"/>
      <c r="C55" s="215"/>
      <c r="D55" s="215"/>
      <c r="E55" s="76" t="e">
        <f t="shared" ref="E55:E75" si="3">(D55/B55)</f>
        <v>#DIV/0!</v>
      </c>
      <c r="F55" s="76" t="e">
        <f t="shared" ref="F55:F75" si="4">D55/C55</f>
        <v>#DIV/0!</v>
      </c>
      <c r="G55" s="215" t="s">
        <v>0</v>
      </c>
      <c r="H55" s="215"/>
      <c r="I55" s="215"/>
      <c r="J55" s="215"/>
      <c r="K55" s="89"/>
      <c r="L55" s="76"/>
    </row>
    <row r="56" ht="20" customHeight="1" spans="1:12">
      <c r="A56" s="215" t="s">
        <v>1106</v>
      </c>
      <c r="B56" s="215">
        <f>SUM(B57:B77)</f>
        <v>31</v>
      </c>
      <c r="C56" s="215">
        <f>SUM(C57:C77)</f>
        <v>1657</v>
      </c>
      <c r="D56" s="215">
        <f>SUM(D57:D77)</f>
        <v>0</v>
      </c>
      <c r="E56" s="76">
        <f t="shared" si="3"/>
        <v>0</v>
      </c>
      <c r="F56" s="76">
        <f t="shared" si="4"/>
        <v>0</v>
      </c>
      <c r="G56" s="215" t="s">
        <v>0</v>
      </c>
      <c r="H56" s="215"/>
      <c r="I56" s="215"/>
      <c r="J56" s="215"/>
      <c r="K56" s="89"/>
      <c r="L56" s="76"/>
    </row>
    <row r="57" ht="20" customHeight="1" spans="1:12">
      <c r="A57" s="215" t="s">
        <v>1107</v>
      </c>
      <c r="B57" s="215"/>
      <c r="C57" s="216">
        <v>60</v>
      </c>
      <c r="D57" s="215"/>
      <c r="E57" s="76" t="e">
        <f t="shared" si="3"/>
        <v>#DIV/0!</v>
      </c>
      <c r="F57" s="76">
        <f t="shared" si="4"/>
        <v>0</v>
      </c>
      <c r="G57" s="215" t="s">
        <v>0</v>
      </c>
      <c r="H57" s="215"/>
      <c r="I57" s="215"/>
      <c r="J57" s="215"/>
      <c r="K57" s="89"/>
      <c r="L57" s="76"/>
    </row>
    <row r="58" ht="20" customHeight="1" spans="1:12">
      <c r="A58" s="215" t="s">
        <v>1108</v>
      </c>
      <c r="B58" s="215"/>
      <c r="C58" s="216"/>
      <c r="D58" s="215"/>
      <c r="E58" s="76" t="e">
        <f t="shared" si="3"/>
        <v>#DIV/0!</v>
      </c>
      <c r="F58" s="76" t="e">
        <f t="shared" si="4"/>
        <v>#DIV/0!</v>
      </c>
      <c r="G58" s="215"/>
      <c r="H58" s="215"/>
      <c r="I58" s="215"/>
      <c r="J58" s="215"/>
      <c r="K58" s="89"/>
      <c r="L58" s="76"/>
    </row>
    <row r="59" ht="20" customHeight="1" spans="1:12">
      <c r="A59" s="215" t="s">
        <v>1109</v>
      </c>
      <c r="B59" s="215"/>
      <c r="C59" s="216"/>
      <c r="D59" s="215"/>
      <c r="E59" s="76" t="e">
        <f t="shared" si="3"/>
        <v>#DIV/0!</v>
      </c>
      <c r="F59" s="76" t="e">
        <f t="shared" si="4"/>
        <v>#DIV/0!</v>
      </c>
      <c r="G59" s="215"/>
      <c r="H59" s="215"/>
      <c r="I59" s="215"/>
      <c r="J59" s="215"/>
      <c r="K59" s="89"/>
      <c r="L59" s="76"/>
    </row>
    <row r="60" ht="20" customHeight="1" spans="1:12">
      <c r="A60" s="215" t="s">
        <v>1110</v>
      </c>
      <c r="B60" s="215"/>
      <c r="C60" s="216"/>
      <c r="D60" s="215"/>
      <c r="E60" s="76" t="e">
        <f t="shared" si="3"/>
        <v>#DIV/0!</v>
      </c>
      <c r="F60" s="76" t="e">
        <f t="shared" si="4"/>
        <v>#DIV/0!</v>
      </c>
      <c r="G60" s="215"/>
      <c r="H60" s="215"/>
      <c r="I60" s="215"/>
      <c r="J60" s="215"/>
      <c r="K60" s="225"/>
      <c r="L60" s="76"/>
    </row>
    <row r="61" ht="20" customHeight="1" spans="1:12">
      <c r="A61" s="215" t="s">
        <v>1111</v>
      </c>
      <c r="B61" s="215"/>
      <c r="C61" s="216">
        <v>155</v>
      </c>
      <c r="D61" s="215"/>
      <c r="E61" s="76" t="e">
        <f t="shared" si="3"/>
        <v>#DIV/0!</v>
      </c>
      <c r="F61" s="76">
        <f t="shared" si="4"/>
        <v>0</v>
      </c>
      <c r="G61" s="215"/>
      <c r="H61" s="215"/>
      <c r="I61" s="215"/>
      <c r="J61" s="215"/>
      <c r="K61" s="225"/>
      <c r="L61" s="76"/>
    </row>
    <row r="62" ht="20" customHeight="1" spans="1:12">
      <c r="A62" s="215" t="s">
        <v>1112</v>
      </c>
      <c r="B62" s="215"/>
      <c r="C62" s="216">
        <v>30</v>
      </c>
      <c r="D62" s="215"/>
      <c r="E62" s="76" t="e">
        <f t="shared" si="3"/>
        <v>#DIV/0!</v>
      </c>
      <c r="F62" s="76">
        <f t="shared" si="4"/>
        <v>0</v>
      </c>
      <c r="G62" s="215"/>
      <c r="H62" s="215"/>
      <c r="I62" s="215"/>
      <c r="J62" s="215"/>
      <c r="K62" s="225"/>
      <c r="L62" s="76"/>
    </row>
    <row r="63" ht="20" customHeight="1" spans="1:12">
      <c r="A63" s="215" t="s">
        <v>1113</v>
      </c>
      <c r="B63" s="215"/>
      <c r="C63" s="216">
        <v>1</v>
      </c>
      <c r="D63" s="215"/>
      <c r="E63" s="76" t="e">
        <f t="shared" si="3"/>
        <v>#DIV/0!</v>
      </c>
      <c r="F63" s="76">
        <f t="shared" si="4"/>
        <v>0</v>
      </c>
      <c r="G63" s="215"/>
      <c r="H63" s="215"/>
      <c r="I63" s="215"/>
      <c r="J63" s="215"/>
      <c r="K63" s="225"/>
      <c r="L63" s="76"/>
    </row>
    <row r="64" ht="20" customHeight="1" spans="1:12">
      <c r="A64" s="215" t="s">
        <v>1114</v>
      </c>
      <c r="B64" s="215">
        <v>3</v>
      </c>
      <c r="C64" s="216">
        <v>250</v>
      </c>
      <c r="D64" s="215"/>
      <c r="E64" s="76">
        <f t="shared" si="3"/>
        <v>0</v>
      </c>
      <c r="F64" s="76">
        <f t="shared" si="4"/>
        <v>0</v>
      </c>
      <c r="G64" s="215"/>
      <c r="H64" s="215"/>
      <c r="I64" s="215"/>
      <c r="J64" s="215"/>
      <c r="K64" s="226"/>
      <c r="L64" s="76"/>
    </row>
    <row r="65" s="199" customFormat="1" ht="20" customHeight="1" spans="1:12">
      <c r="A65" s="215" t="s">
        <v>1115</v>
      </c>
      <c r="B65" s="215"/>
      <c r="C65" s="216">
        <v>19</v>
      </c>
      <c r="D65" s="215"/>
      <c r="E65" s="76" t="e">
        <f t="shared" si="3"/>
        <v>#DIV/0!</v>
      </c>
      <c r="F65" s="76">
        <f t="shared" si="4"/>
        <v>0</v>
      </c>
      <c r="G65" s="215"/>
      <c r="H65" s="215"/>
      <c r="I65" s="215"/>
      <c r="J65" s="215"/>
      <c r="K65" s="226"/>
      <c r="L65" s="76"/>
    </row>
    <row r="66" ht="20" customHeight="1" spans="1:12">
      <c r="A66" s="215" t="s">
        <v>1116</v>
      </c>
      <c r="B66" s="215"/>
      <c r="C66" s="216">
        <v>421</v>
      </c>
      <c r="D66" s="215"/>
      <c r="E66" s="76" t="e">
        <f t="shared" si="3"/>
        <v>#DIV/0!</v>
      </c>
      <c r="F66" s="76">
        <f t="shared" si="4"/>
        <v>0</v>
      </c>
      <c r="G66" s="215"/>
      <c r="H66" s="215"/>
      <c r="I66" s="215"/>
      <c r="J66" s="215"/>
      <c r="K66" s="89"/>
      <c r="L66" s="76"/>
    </row>
    <row r="67" ht="20" customHeight="1" spans="1:12">
      <c r="A67" s="215" t="s">
        <v>1117</v>
      </c>
      <c r="B67" s="215"/>
      <c r="C67" s="215"/>
      <c r="D67" s="215"/>
      <c r="E67" s="76" t="e">
        <f t="shared" si="3"/>
        <v>#DIV/0!</v>
      </c>
      <c r="F67" s="76" t="e">
        <f t="shared" si="4"/>
        <v>#DIV/0!</v>
      </c>
      <c r="G67" s="215"/>
      <c r="H67" s="215"/>
      <c r="I67" s="215"/>
      <c r="J67" s="215"/>
      <c r="K67" s="89"/>
      <c r="L67" s="76"/>
    </row>
    <row r="68" ht="20" customHeight="1" spans="1:12">
      <c r="A68" s="215" t="s">
        <v>1118</v>
      </c>
      <c r="B68" s="215">
        <v>28</v>
      </c>
      <c r="C68" s="215">
        <v>140</v>
      </c>
      <c r="D68" s="215"/>
      <c r="E68" s="76">
        <f t="shared" si="3"/>
        <v>0</v>
      </c>
      <c r="F68" s="76">
        <f t="shared" si="4"/>
        <v>0</v>
      </c>
      <c r="G68" s="215"/>
      <c r="H68" s="215"/>
      <c r="I68" s="215"/>
      <c r="J68" s="215"/>
      <c r="K68" s="89"/>
      <c r="L68" s="76"/>
    </row>
    <row r="69" ht="20" customHeight="1" spans="1:12">
      <c r="A69" s="215" t="s">
        <v>1119</v>
      </c>
      <c r="B69" s="215"/>
      <c r="C69" s="215"/>
      <c r="D69" s="215"/>
      <c r="E69" s="76" t="e">
        <f t="shared" si="3"/>
        <v>#DIV/0!</v>
      </c>
      <c r="F69" s="76" t="e">
        <f t="shared" si="4"/>
        <v>#DIV/0!</v>
      </c>
      <c r="G69" s="215"/>
      <c r="H69" s="215"/>
      <c r="I69" s="215"/>
      <c r="J69" s="215"/>
      <c r="K69" s="89"/>
      <c r="L69" s="76"/>
    </row>
    <row r="70" ht="20" customHeight="1" spans="1:12">
      <c r="A70" s="215" t="s">
        <v>1120</v>
      </c>
      <c r="B70" s="215"/>
      <c r="C70" s="215">
        <v>501</v>
      </c>
      <c r="D70" s="215"/>
      <c r="E70" s="76" t="e">
        <f t="shared" si="3"/>
        <v>#DIV/0!</v>
      </c>
      <c r="F70" s="76">
        <f t="shared" si="4"/>
        <v>0</v>
      </c>
      <c r="G70" s="215"/>
      <c r="H70" s="215"/>
      <c r="I70" s="215"/>
      <c r="J70" s="215"/>
      <c r="K70" s="89"/>
      <c r="L70" s="76"/>
    </row>
    <row r="71" ht="20" customHeight="1" spans="1:12">
      <c r="A71" s="215" t="s">
        <v>1121</v>
      </c>
      <c r="B71" s="215"/>
      <c r="C71" s="215">
        <v>80</v>
      </c>
      <c r="D71" s="215"/>
      <c r="E71" s="76" t="e">
        <f t="shared" si="3"/>
        <v>#DIV/0!</v>
      </c>
      <c r="F71" s="76">
        <f t="shared" si="4"/>
        <v>0</v>
      </c>
      <c r="G71" s="215"/>
      <c r="H71" s="215"/>
      <c r="I71" s="215"/>
      <c r="J71" s="215"/>
      <c r="K71" s="89"/>
      <c r="L71" s="76"/>
    </row>
    <row r="72" ht="20" customHeight="1" spans="1:12">
      <c r="A72" s="215" t="s">
        <v>1122</v>
      </c>
      <c r="B72" s="215"/>
      <c r="C72" s="215"/>
      <c r="D72" s="215"/>
      <c r="E72" s="76" t="e">
        <f t="shared" si="3"/>
        <v>#DIV/0!</v>
      </c>
      <c r="F72" s="76" t="e">
        <f t="shared" si="4"/>
        <v>#DIV/0!</v>
      </c>
      <c r="G72" s="215"/>
      <c r="H72" s="215"/>
      <c r="I72" s="215"/>
      <c r="J72" s="215"/>
      <c r="K72" s="89"/>
      <c r="L72" s="76"/>
    </row>
    <row r="73" ht="20" customHeight="1" spans="1:12">
      <c r="A73" s="215" t="s">
        <v>1123</v>
      </c>
      <c r="B73" s="215"/>
      <c r="C73" s="215"/>
      <c r="D73" s="215"/>
      <c r="E73" s="76" t="e">
        <f t="shared" si="3"/>
        <v>#DIV/0!</v>
      </c>
      <c r="F73" s="76" t="e">
        <f t="shared" si="4"/>
        <v>#DIV/0!</v>
      </c>
      <c r="G73" s="215"/>
      <c r="H73" s="215"/>
      <c r="I73" s="215"/>
      <c r="J73" s="215"/>
      <c r="K73" s="89"/>
      <c r="L73" s="76"/>
    </row>
    <row r="74" ht="20" customHeight="1" spans="1:12">
      <c r="A74" s="215" t="s">
        <v>1124</v>
      </c>
      <c r="B74" s="215"/>
      <c r="C74" s="215"/>
      <c r="D74" s="215"/>
      <c r="E74" s="76" t="e">
        <f t="shared" si="3"/>
        <v>#DIV/0!</v>
      </c>
      <c r="F74" s="76" t="e">
        <f t="shared" si="4"/>
        <v>#DIV/0!</v>
      </c>
      <c r="G74" s="215"/>
      <c r="H74" s="215"/>
      <c r="I74" s="215"/>
      <c r="J74" s="215"/>
      <c r="K74" s="89"/>
      <c r="L74" s="76"/>
    </row>
    <row r="75" ht="20" customHeight="1" spans="1:12">
      <c r="A75" s="215" t="s">
        <v>1125</v>
      </c>
      <c r="B75" s="215"/>
      <c r="C75" s="215"/>
      <c r="D75" s="215"/>
      <c r="E75" s="76" t="e">
        <f t="shared" si="3"/>
        <v>#DIV/0!</v>
      </c>
      <c r="F75" s="76" t="e">
        <f t="shared" si="4"/>
        <v>#DIV/0!</v>
      </c>
      <c r="G75" s="215"/>
      <c r="H75" s="215"/>
      <c r="I75" s="215"/>
      <c r="J75" s="215"/>
      <c r="K75" s="89"/>
      <c r="L75" s="76"/>
    </row>
    <row r="76" ht="20" customHeight="1" spans="1:12">
      <c r="A76" s="215" t="s">
        <v>1126</v>
      </c>
      <c r="B76" s="215"/>
      <c r="C76" s="215"/>
      <c r="D76" s="215"/>
      <c r="E76" s="76" t="e">
        <f t="shared" ref="E76:E83" si="5">(D76/B76)</f>
        <v>#DIV/0!</v>
      </c>
      <c r="F76" s="76" t="e">
        <f t="shared" ref="F76:F81" si="6">D76/C76</f>
        <v>#DIV/0!</v>
      </c>
      <c r="G76" s="227"/>
      <c r="H76" s="227"/>
      <c r="I76" s="227"/>
      <c r="J76" s="227"/>
      <c r="K76" s="89"/>
      <c r="L76" s="76"/>
    </row>
    <row r="77" ht="20" customHeight="1" spans="1:12">
      <c r="A77" s="224" t="s">
        <v>1127</v>
      </c>
      <c r="B77" s="224"/>
      <c r="C77" s="224"/>
      <c r="D77" s="224"/>
      <c r="E77" s="76" t="e">
        <f t="shared" si="5"/>
        <v>#DIV/0!</v>
      </c>
      <c r="F77" s="76" t="e">
        <f t="shared" si="6"/>
        <v>#DIV/0!</v>
      </c>
      <c r="G77" s="227"/>
      <c r="H77" s="227"/>
      <c r="I77" s="227"/>
      <c r="J77" s="227"/>
      <c r="K77" s="89"/>
      <c r="L77" s="76"/>
    </row>
    <row r="78" ht="20" customHeight="1" spans="1:12">
      <c r="A78" s="224"/>
      <c r="B78" s="224"/>
      <c r="C78" s="224"/>
      <c r="D78" s="224"/>
      <c r="E78" s="89"/>
      <c r="F78" s="228"/>
      <c r="G78" s="227"/>
      <c r="H78" s="229"/>
      <c r="I78" s="229"/>
      <c r="J78" s="229"/>
      <c r="K78" s="237"/>
      <c r="L78" s="89"/>
    </row>
    <row r="79" ht="20" customHeight="1" spans="1:12">
      <c r="A79" s="224"/>
      <c r="B79" s="224"/>
      <c r="C79" s="224"/>
      <c r="D79" s="224"/>
      <c r="E79" s="89"/>
      <c r="F79" s="228"/>
      <c r="G79" s="227"/>
      <c r="H79" s="229"/>
      <c r="I79" s="229"/>
      <c r="J79" s="229"/>
      <c r="K79" s="237"/>
      <c r="L79" s="89"/>
    </row>
    <row r="80" ht="20" customHeight="1" spans="1:12">
      <c r="A80" s="224"/>
      <c r="B80" s="224"/>
      <c r="C80" s="224"/>
      <c r="D80" s="224"/>
      <c r="E80" s="89"/>
      <c r="F80" s="228"/>
      <c r="G80" s="227"/>
      <c r="H80" s="229"/>
      <c r="I80" s="229"/>
      <c r="J80" s="229"/>
      <c r="K80" s="237"/>
      <c r="L80" s="89"/>
    </row>
    <row r="81" ht="20" customHeight="1" spans="1:12">
      <c r="A81" s="224" t="s">
        <v>1128</v>
      </c>
      <c r="B81" s="224">
        <f>SUM(B82,B83)</f>
        <v>0</v>
      </c>
      <c r="C81" s="224">
        <f>SUM(C82,C83)</f>
        <v>0</v>
      </c>
      <c r="D81" s="224">
        <f>SUM(D82,D83)</f>
        <v>0</v>
      </c>
      <c r="E81" s="76" t="e">
        <f t="shared" si="5"/>
        <v>#DIV/0!</v>
      </c>
      <c r="F81" s="76" t="e">
        <f t="shared" si="6"/>
        <v>#DIV/0!</v>
      </c>
      <c r="G81" s="227"/>
      <c r="H81" s="229"/>
      <c r="I81" s="229"/>
      <c r="J81" s="229"/>
      <c r="K81" s="237"/>
      <c r="L81" s="89"/>
    </row>
    <row r="82" ht="20" customHeight="1" spans="1:12">
      <c r="A82" s="224" t="s">
        <v>1129</v>
      </c>
      <c r="B82" s="224"/>
      <c r="C82" s="224"/>
      <c r="D82" s="224"/>
      <c r="E82" s="76" t="e">
        <f t="shared" si="5"/>
        <v>#DIV/0!</v>
      </c>
      <c r="F82" s="76" t="e">
        <f t="shared" ref="F82:F99" si="7">D82/C82</f>
        <v>#DIV/0!</v>
      </c>
      <c r="G82" s="227"/>
      <c r="H82" s="229"/>
      <c r="I82" s="229"/>
      <c r="J82" s="229"/>
      <c r="K82" s="237"/>
      <c r="L82" s="89"/>
    </row>
    <row r="83" ht="20" customHeight="1" spans="1:12">
      <c r="A83" s="224" t="s">
        <v>1130</v>
      </c>
      <c r="B83" s="224"/>
      <c r="C83" s="224"/>
      <c r="D83" s="224"/>
      <c r="E83" s="76" t="e">
        <f t="shared" si="5"/>
        <v>#DIV/0!</v>
      </c>
      <c r="F83" s="76" t="e">
        <f t="shared" si="7"/>
        <v>#DIV/0!</v>
      </c>
      <c r="G83" s="227"/>
      <c r="H83" s="229"/>
      <c r="I83" s="229"/>
      <c r="J83" s="229"/>
      <c r="K83" s="237"/>
      <c r="L83" s="89"/>
    </row>
    <row r="84" ht="20" customHeight="1" spans="1:12">
      <c r="A84" s="230" t="s">
        <v>1131</v>
      </c>
      <c r="B84" s="230"/>
      <c r="C84" s="230"/>
      <c r="D84" s="230"/>
      <c r="E84" s="231" t="e">
        <f t="shared" ref="E84:E99" si="8">(D84/B84)</f>
        <v>#DIV/0!</v>
      </c>
      <c r="F84" s="231" t="e">
        <f t="shared" si="7"/>
        <v>#DIV/0!</v>
      </c>
      <c r="G84" s="227"/>
      <c r="H84" s="229"/>
      <c r="I84" s="229"/>
      <c r="J84" s="229"/>
      <c r="K84" s="237"/>
      <c r="L84" s="89"/>
    </row>
    <row r="85" ht="20" customHeight="1" spans="1:12">
      <c r="A85" s="77" t="s">
        <v>1132</v>
      </c>
      <c r="B85" s="224">
        <v>2576</v>
      </c>
      <c r="C85" s="224">
        <v>2576</v>
      </c>
      <c r="D85" s="175">
        <v>639</v>
      </c>
      <c r="E85" s="76">
        <f t="shared" si="8"/>
        <v>0.24805900621118</v>
      </c>
      <c r="F85" s="76">
        <f t="shared" si="7"/>
        <v>0.24805900621118</v>
      </c>
      <c r="G85" s="227"/>
      <c r="H85" s="229"/>
      <c r="I85" s="229"/>
      <c r="J85" s="229"/>
      <c r="K85" s="237"/>
      <c r="L85" s="89"/>
    </row>
    <row r="86" ht="20" customHeight="1" spans="1:12">
      <c r="A86" s="77" t="s">
        <v>1133</v>
      </c>
      <c r="B86" s="224">
        <f>SUM(B87:B89)</f>
        <v>0</v>
      </c>
      <c r="C86" s="224">
        <f>SUM(C87:C89)</f>
        <v>0</v>
      </c>
      <c r="D86" s="224">
        <f>SUM(D87:D89)</f>
        <v>0</v>
      </c>
      <c r="E86" s="76" t="e">
        <f t="shared" si="8"/>
        <v>#DIV/0!</v>
      </c>
      <c r="F86" s="76" t="e">
        <f t="shared" si="7"/>
        <v>#DIV/0!</v>
      </c>
      <c r="G86" s="227" t="s">
        <v>1134</v>
      </c>
      <c r="H86" s="229"/>
      <c r="I86" s="229"/>
      <c r="J86" s="229"/>
      <c r="K86" s="76" t="e">
        <f>(J86/H86)</f>
        <v>#DIV/0!</v>
      </c>
      <c r="L86" s="76" t="e">
        <f>J86/I86</f>
        <v>#DIV/0!</v>
      </c>
    </row>
    <row r="87" ht="20" customHeight="1" spans="1:12">
      <c r="A87" s="77" t="s">
        <v>1135</v>
      </c>
      <c r="B87" s="224"/>
      <c r="C87" s="224"/>
      <c r="D87" s="224"/>
      <c r="E87" s="76" t="e">
        <f t="shared" si="8"/>
        <v>#DIV/0!</v>
      </c>
      <c r="F87" s="76" t="e">
        <f t="shared" si="7"/>
        <v>#DIV/0!</v>
      </c>
      <c r="G87" s="212" t="s">
        <v>1136</v>
      </c>
      <c r="H87" s="227"/>
      <c r="I87" s="227"/>
      <c r="J87" s="227"/>
      <c r="K87" s="76" t="e">
        <f t="shared" ref="K87:K99" si="9">(J87/H87)</f>
        <v>#DIV/0!</v>
      </c>
      <c r="L87" s="76" t="e">
        <f t="shared" ref="L87:L99" si="10">J87/I87</f>
        <v>#DIV/0!</v>
      </c>
    </row>
    <row r="88" ht="20" customHeight="1" spans="1:12">
      <c r="A88" s="77" t="s">
        <v>1137</v>
      </c>
      <c r="B88" s="77"/>
      <c r="C88" s="77"/>
      <c r="D88" s="77"/>
      <c r="E88" s="76" t="e">
        <f t="shared" si="8"/>
        <v>#DIV/0!</v>
      </c>
      <c r="F88" s="76" t="e">
        <f t="shared" si="7"/>
        <v>#DIV/0!</v>
      </c>
      <c r="G88" s="232" t="s">
        <v>1138</v>
      </c>
      <c r="H88" s="215"/>
      <c r="I88" s="215">
        <v>5</v>
      </c>
      <c r="J88" s="215"/>
      <c r="K88" s="76" t="e">
        <f t="shared" si="9"/>
        <v>#DIV/0!</v>
      </c>
      <c r="L88" s="76">
        <f t="shared" si="10"/>
        <v>0</v>
      </c>
    </row>
    <row r="89" ht="20" customHeight="1" spans="1:12">
      <c r="A89" s="77" t="s">
        <v>1139</v>
      </c>
      <c r="B89" s="77"/>
      <c r="C89" s="77"/>
      <c r="D89" s="77"/>
      <c r="E89" s="76" t="e">
        <f t="shared" si="8"/>
        <v>#DIV/0!</v>
      </c>
      <c r="F89" s="76" t="e">
        <f t="shared" si="7"/>
        <v>#DIV/0!</v>
      </c>
      <c r="G89" s="232" t="s">
        <v>1140</v>
      </c>
      <c r="H89" s="212"/>
      <c r="I89" s="212"/>
      <c r="J89" s="212"/>
      <c r="K89" s="76" t="e">
        <f t="shared" si="9"/>
        <v>#DIV/0!</v>
      </c>
      <c r="L89" s="76" t="e">
        <f t="shared" si="10"/>
        <v>#DIV/0!</v>
      </c>
    </row>
    <row r="90" ht="20" customHeight="1" spans="1:12">
      <c r="A90" s="85" t="s">
        <v>1141</v>
      </c>
      <c r="B90" s="85"/>
      <c r="C90" s="85"/>
      <c r="D90" s="85"/>
      <c r="E90" s="231" t="e">
        <f t="shared" si="8"/>
        <v>#DIV/0!</v>
      </c>
      <c r="F90" s="231" t="e">
        <f t="shared" si="7"/>
        <v>#DIV/0!</v>
      </c>
      <c r="G90" s="77" t="s">
        <v>1142</v>
      </c>
      <c r="H90" s="232"/>
      <c r="I90" s="215">
        <v>4777</v>
      </c>
      <c r="J90" s="232"/>
      <c r="K90" s="76" t="e">
        <f t="shared" si="9"/>
        <v>#DIV/0!</v>
      </c>
      <c r="L90" s="76">
        <f t="shared" si="10"/>
        <v>0</v>
      </c>
    </row>
    <row r="91" ht="20" customHeight="1" spans="1:12">
      <c r="A91" s="77" t="s">
        <v>1143</v>
      </c>
      <c r="B91" s="77"/>
      <c r="C91" s="77">
        <v>4674</v>
      </c>
      <c r="D91" s="77"/>
      <c r="E91" s="76" t="e">
        <f t="shared" si="8"/>
        <v>#DIV/0!</v>
      </c>
      <c r="F91" s="76">
        <f t="shared" si="7"/>
        <v>0</v>
      </c>
      <c r="G91" s="85" t="s">
        <v>1144</v>
      </c>
      <c r="H91" s="233"/>
      <c r="I91" s="233"/>
      <c r="J91" s="233"/>
      <c r="K91" s="231" t="e">
        <f t="shared" si="9"/>
        <v>#DIV/0!</v>
      </c>
      <c r="L91" s="231" t="e">
        <f t="shared" si="10"/>
        <v>#DIV/0!</v>
      </c>
    </row>
    <row r="92" ht="20" customHeight="1" spans="1:12">
      <c r="A92" s="77" t="s">
        <v>1145</v>
      </c>
      <c r="B92" s="77">
        <f>SUM(B93:B96)</f>
        <v>0</v>
      </c>
      <c r="C92" s="77">
        <f>SUM(C93:C96)</f>
        <v>0</v>
      </c>
      <c r="D92" s="77">
        <f>SUM(D93:D96)</f>
        <v>0</v>
      </c>
      <c r="E92" s="76" t="e">
        <f t="shared" si="8"/>
        <v>#DIV/0!</v>
      </c>
      <c r="F92" s="76" t="e">
        <f t="shared" si="7"/>
        <v>#DIV/0!</v>
      </c>
      <c r="G92" s="77" t="s">
        <v>1146</v>
      </c>
      <c r="H92" s="224">
        <f>SUM(H93:H96)</f>
        <v>0</v>
      </c>
      <c r="I92" s="224">
        <f>SUM(I93:I96)</f>
        <v>0</v>
      </c>
      <c r="J92" s="224">
        <f>SUM(J93:J96)</f>
        <v>0</v>
      </c>
      <c r="K92" s="76" t="e">
        <f t="shared" si="9"/>
        <v>#DIV/0!</v>
      </c>
      <c r="L92" s="76" t="e">
        <f t="shared" si="10"/>
        <v>#DIV/0!</v>
      </c>
    </row>
    <row r="93" ht="20" customHeight="1" spans="1:12">
      <c r="A93" s="77" t="s">
        <v>1147</v>
      </c>
      <c r="B93" s="77"/>
      <c r="C93" s="77"/>
      <c r="D93" s="77"/>
      <c r="E93" s="76" t="e">
        <f t="shared" si="8"/>
        <v>#DIV/0!</v>
      </c>
      <c r="F93" s="76" t="e">
        <f t="shared" si="7"/>
        <v>#DIV/0!</v>
      </c>
      <c r="G93" s="77" t="s">
        <v>1148</v>
      </c>
      <c r="H93" s="224"/>
      <c r="I93" s="224"/>
      <c r="J93" s="224"/>
      <c r="K93" s="76" t="e">
        <f t="shared" si="9"/>
        <v>#DIV/0!</v>
      </c>
      <c r="L93" s="76" t="e">
        <f t="shared" si="10"/>
        <v>#DIV/0!</v>
      </c>
    </row>
    <row r="94" ht="20" customHeight="1" spans="1:12">
      <c r="A94" s="77" t="s">
        <v>1149</v>
      </c>
      <c r="B94" s="77"/>
      <c r="C94" s="77"/>
      <c r="D94" s="77"/>
      <c r="E94" s="76" t="e">
        <f t="shared" si="8"/>
        <v>#DIV/0!</v>
      </c>
      <c r="F94" s="76" t="e">
        <f t="shared" si="7"/>
        <v>#DIV/0!</v>
      </c>
      <c r="G94" s="77" t="s">
        <v>1150</v>
      </c>
      <c r="H94" s="224"/>
      <c r="I94" s="224"/>
      <c r="J94" s="224"/>
      <c r="K94" s="76" t="e">
        <f t="shared" si="9"/>
        <v>#DIV/0!</v>
      </c>
      <c r="L94" s="76" t="e">
        <f t="shared" si="10"/>
        <v>#DIV/0!</v>
      </c>
    </row>
    <row r="95" ht="20" customHeight="1" spans="1:12">
      <c r="A95" s="77" t="s">
        <v>1151</v>
      </c>
      <c r="B95" s="77"/>
      <c r="C95" s="77"/>
      <c r="D95" s="77"/>
      <c r="E95" s="76" t="e">
        <f t="shared" si="8"/>
        <v>#DIV/0!</v>
      </c>
      <c r="F95" s="76" t="e">
        <f t="shared" si="7"/>
        <v>#DIV/0!</v>
      </c>
      <c r="G95" s="77" t="s">
        <v>1152</v>
      </c>
      <c r="H95" s="224"/>
      <c r="I95" s="224"/>
      <c r="J95" s="224"/>
      <c r="K95" s="76" t="e">
        <f t="shared" si="9"/>
        <v>#DIV/0!</v>
      </c>
      <c r="L95" s="76" t="e">
        <f t="shared" si="10"/>
        <v>#DIV/0!</v>
      </c>
    </row>
    <row r="96" ht="20" customHeight="1" spans="1:12">
      <c r="A96" s="77" t="s">
        <v>1153</v>
      </c>
      <c r="B96" s="77"/>
      <c r="C96" s="77"/>
      <c r="D96" s="77"/>
      <c r="E96" s="76" t="e">
        <f t="shared" si="8"/>
        <v>#DIV/0!</v>
      </c>
      <c r="F96" s="76" t="e">
        <f t="shared" si="7"/>
        <v>#DIV/0!</v>
      </c>
      <c r="G96" s="77" t="s">
        <v>1154</v>
      </c>
      <c r="H96" s="224"/>
      <c r="I96" s="224"/>
      <c r="J96" s="224"/>
      <c r="K96" s="76" t="e">
        <f t="shared" si="9"/>
        <v>#DIV/0!</v>
      </c>
      <c r="L96" s="76" t="e">
        <f t="shared" si="10"/>
        <v>#DIV/0!</v>
      </c>
    </row>
    <row r="97" ht="20" customHeight="1" spans="1:12">
      <c r="A97" s="77" t="s">
        <v>1155</v>
      </c>
      <c r="B97" s="77"/>
      <c r="C97" s="77"/>
      <c r="D97" s="77"/>
      <c r="E97" s="76" t="e">
        <f t="shared" si="8"/>
        <v>#DIV/0!</v>
      </c>
      <c r="F97" s="76" t="e">
        <f t="shared" si="7"/>
        <v>#DIV/0!</v>
      </c>
      <c r="G97" s="230" t="s">
        <v>1156</v>
      </c>
      <c r="H97" s="85"/>
      <c r="I97" s="85"/>
      <c r="J97" s="85"/>
      <c r="K97" s="231" t="e">
        <f t="shared" si="9"/>
        <v>#DIV/0!</v>
      </c>
      <c r="L97" s="231" t="e">
        <f t="shared" si="10"/>
        <v>#DIV/0!</v>
      </c>
    </row>
    <row r="98" ht="20" customHeight="1" spans="1:12">
      <c r="A98" s="230" t="s">
        <v>1157</v>
      </c>
      <c r="B98" s="85"/>
      <c r="C98" s="85"/>
      <c r="D98" s="85"/>
      <c r="E98" s="231" t="e">
        <f t="shared" si="8"/>
        <v>#DIV/0!</v>
      </c>
      <c r="F98" s="231" t="e">
        <f t="shared" si="7"/>
        <v>#DIV/0!</v>
      </c>
      <c r="G98" s="230" t="s">
        <v>1158</v>
      </c>
      <c r="H98" s="85"/>
      <c r="I98" s="85"/>
      <c r="J98" s="85"/>
      <c r="K98" s="231" t="e">
        <f t="shared" si="9"/>
        <v>#DIV/0!</v>
      </c>
      <c r="L98" s="231" t="e">
        <f t="shared" si="10"/>
        <v>#DIV/0!</v>
      </c>
    </row>
    <row r="99" ht="20" customHeight="1" spans="1:12">
      <c r="A99" s="230" t="s">
        <v>1159</v>
      </c>
      <c r="B99" s="85"/>
      <c r="C99" s="85"/>
      <c r="D99" s="85"/>
      <c r="E99" s="231" t="e">
        <f t="shared" si="8"/>
        <v>#DIV/0!</v>
      </c>
      <c r="F99" s="231" t="e">
        <f t="shared" si="7"/>
        <v>#DIV/0!</v>
      </c>
      <c r="G99" s="212" t="s">
        <v>1160</v>
      </c>
      <c r="H99" s="77"/>
      <c r="I99" s="175">
        <v>639</v>
      </c>
      <c r="J99" s="77"/>
      <c r="K99" s="76" t="e">
        <f t="shared" si="9"/>
        <v>#DIV/0!</v>
      </c>
      <c r="L99" s="76">
        <f t="shared" si="10"/>
        <v>0</v>
      </c>
    </row>
    <row r="100" ht="20" customHeight="1" spans="1:12">
      <c r="A100" s="224"/>
      <c r="B100" s="77"/>
      <c r="C100" s="77"/>
      <c r="D100" s="77"/>
      <c r="E100" s="89"/>
      <c r="F100" s="89"/>
      <c r="G100" s="212"/>
      <c r="H100" s="77"/>
      <c r="I100" s="77"/>
      <c r="J100" s="77"/>
      <c r="K100" s="89"/>
      <c r="L100" s="89"/>
    </row>
    <row r="101" ht="20" customHeight="1" spans="1:12">
      <c r="A101" s="224"/>
      <c r="B101" s="77"/>
      <c r="C101" s="77"/>
      <c r="D101" s="77"/>
      <c r="E101" s="89"/>
      <c r="F101" s="89"/>
      <c r="G101" s="212"/>
      <c r="H101" s="77"/>
      <c r="I101" s="77"/>
      <c r="J101" s="77"/>
      <c r="K101" s="89"/>
      <c r="L101" s="89"/>
    </row>
    <row r="102" ht="20" customHeight="1" spans="1:12">
      <c r="A102" s="77"/>
      <c r="B102" s="77"/>
      <c r="C102" s="77"/>
      <c r="D102" s="77"/>
      <c r="E102" s="89"/>
      <c r="F102" s="89"/>
      <c r="G102" s="77"/>
      <c r="H102" s="77"/>
      <c r="I102" s="77"/>
      <c r="J102" s="77"/>
      <c r="K102" s="89"/>
      <c r="L102" s="89"/>
    </row>
    <row r="103" ht="20" customHeight="1" spans="1:12">
      <c r="A103" s="77"/>
      <c r="B103" s="77"/>
      <c r="C103" s="77"/>
      <c r="D103" s="77"/>
      <c r="E103" s="89"/>
      <c r="F103" s="89"/>
      <c r="G103" s="77"/>
      <c r="H103" s="77"/>
      <c r="I103" s="77"/>
      <c r="J103" s="77"/>
      <c r="K103" s="89"/>
      <c r="L103" s="89"/>
    </row>
    <row r="104" ht="20" customHeight="1" spans="1:12">
      <c r="A104" s="234" t="s">
        <v>60</v>
      </c>
      <c r="B104" s="234">
        <f>B7+B8</f>
        <v>43739</v>
      </c>
      <c r="C104" s="234">
        <f>C7+C8</f>
        <v>50683</v>
      </c>
      <c r="D104" s="235">
        <f>D7+D8</f>
        <v>46681</v>
      </c>
      <c r="E104" s="91">
        <f>(D104/B104)</f>
        <v>1.06726262603169</v>
      </c>
      <c r="F104" s="91">
        <f>D104/C104</f>
        <v>0.921038612552532</v>
      </c>
      <c r="G104" s="234" t="s">
        <v>1045</v>
      </c>
      <c r="H104" s="234">
        <f>H7+H8</f>
        <v>43739</v>
      </c>
      <c r="I104" s="234">
        <f>I7+I8</f>
        <v>50683</v>
      </c>
      <c r="J104" s="235">
        <f>J7+J8</f>
        <v>46681</v>
      </c>
      <c r="K104" s="91">
        <f>(J104/H104)</f>
        <v>1.06726262603169</v>
      </c>
      <c r="L104" s="91">
        <f>J104/I104</f>
        <v>0.921038612552532</v>
      </c>
    </row>
    <row r="105" spans="7:7">
      <c r="G105" s="236"/>
    </row>
    <row r="106" spans="1:7">
      <c r="A106" s="37" t="s">
        <v>61</v>
      </c>
      <c r="G106" s="236"/>
    </row>
    <row r="107" spans="7:7">
      <c r="G107" s="236"/>
    </row>
    <row r="108" spans="7:7">
      <c r="G108" s="236"/>
    </row>
    <row r="109" spans="7:7">
      <c r="G109" s="236"/>
    </row>
    <row r="110" spans="7:7">
      <c r="G110" s="236"/>
    </row>
    <row r="111" spans="7:7">
      <c r="G111" s="236"/>
    </row>
    <row r="112" spans="7:7">
      <c r="G112" s="236"/>
    </row>
    <row r="113" spans="7:7">
      <c r="G113" s="236"/>
    </row>
    <row r="114" spans="7:7">
      <c r="G114" s="236"/>
    </row>
    <row r="115" spans="7:7">
      <c r="G115" s="236"/>
    </row>
    <row r="116" spans="7:7">
      <c r="G116" s="236"/>
    </row>
    <row r="117" spans="7:7">
      <c r="G117" s="236"/>
    </row>
    <row r="118" spans="7:7">
      <c r="G118" s="236"/>
    </row>
  </sheetData>
  <protectedRanges>
    <protectedRange password="CC35" sqref="E31:E51" name="区域1"/>
  </protectedRanges>
  <mergeCells count="12">
    <mergeCell ref="A2:L2"/>
    <mergeCell ref="A4:F4"/>
    <mergeCell ref="G4:L4"/>
    <mergeCell ref="D5:F5"/>
    <mergeCell ref="J5:L5"/>
    <mergeCell ref="A5:A6"/>
    <mergeCell ref="B5:B6"/>
    <mergeCell ref="C5:C6"/>
    <mergeCell ref="H5:H6"/>
    <mergeCell ref="I5:I6"/>
    <mergeCell ref="M4:M6"/>
    <mergeCell ref="N4:N6"/>
  </mergeCells>
  <printOptions horizontalCentered="1"/>
  <pageMargins left="0.472222222222222" right="0.472222222222222" top="0.590277777777778" bottom="0.472222222222222" header="0.314583333333333" footer="0.314583333333333"/>
  <pageSetup paperSize="9" scale="6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1"/>
  <sheetViews>
    <sheetView showGridLines="0" showZeros="0" topLeftCell="A188" workbookViewId="0">
      <pane topLeftCell="A1" activePane="bottomRight" state="frozen"/>
      <selection activeCell="L188" sqref="L$1:L$1048576"/>
    </sheetView>
  </sheetViews>
  <sheetFormatPr defaultColWidth="9" defaultRowHeight="13.5"/>
  <cols>
    <col min="1" max="1" width="9.375" style="37"/>
    <col min="2" max="2" width="45.25" style="37" customWidth="1"/>
    <col min="3" max="3" width="15.125" style="182" customWidth="1"/>
    <col min="4" max="4" width="14.75" style="182" customWidth="1"/>
    <col min="5" max="5" width="14" style="182" customWidth="1"/>
    <col min="6" max="6" width="13.125" style="182" customWidth="1"/>
    <col min="7" max="8" width="14" style="182" customWidth="1"/>
    <col min="9" max="9" width="14" style="40" customWidth="1"/>
    <col min="10" max="16384" width="9" style="37"/>
  </cols>
  <sheetData>
    <row r="1" ht="14.25" spans="1:1">
      <c r="A1" s="42" t="s">
        <v>1161</v>
      </c>
    </row>
    <row r="2" s="38" customFormat="1" ht="22.5" spans="1:9">
      <c r="A2" s="33" t="s">
        <v>1162</v>
      </c>
      <c r="B2" s="33"/>
      <c r="C2" s="183"/>
      <c r="D2" s="183"/>
      <c r="E2" s="183"/>
      <c r="F2" s="183"/>
      <c r="G2" s="183"/>
      <c r="H2" s="183"/>
      <c r="I2" s="43"/>
    </row>
    <row r="3" ht="18" customHeight="1" spans="9:9">
      <c r="I3" s="44" t="s">
        <v>24</v>
      </c>
    </row>
    <row r="4" s="39" customFormat="1" ht="31.5" customHeight="1" spans="1:10">
      <c r="A4" s="73" t="s">
        <v>25</v>
      </c>
      <c r="B4" s="73"/>
      <c r="C4" s="184" t="s">
        <v>1163</v>
      </c>
      <c r="D4" s="184" t="s">
        <v>1164</v>
      </c>
      <c r="E4" s="184" t="s">
        <v>1165</v>
      </c>
      <c r="F4" s="184" t="s">
        <v>1166</v>
      </c>
      <c r="G4" s="184" t="s">
        <v>1167</v>
      </c>
      <c r="H4" s="184" t="s">
        <v>1168</v>
      </c>
      <c r="I4" s="74" t="s">
        <v>1169</v>
      </c>
      <c r="J4" s="194" t="s">
        <v>1170</v>
      </c>
    </row>
    <row r="5" s="39" customFormat="1" ht="27" customHeight="1" spans="1:10">
      <c r="A5" s="73" t="s">
        <v>29</v>
      </c>
      <c r="B5" s="73" t="s">
        <v>30</v>
      </c>
      <c r="C5" s="184"/>
      <c r="D5" s="184"/>
      <c r="E5" s="185"/>
      <c r="F5" s="184"/>
      <c r="G5" s="184"/>
      <c r="H5" s="184"/>
      <c r="I5" s="74"/>
      <c r="J5" s="195"/>
    </row>
    <row r="6" ht="20.1" customHeight="1" spans="1:10">
      <c r="A6" s="186">
        <v>201</v>
      </c>
      <c r="B6" s="83" t="s">
        <v>64</v>
      </c>
      <c r="C6" s="187">
        <f>SUM(D6:I6)</f>
        <v>4473.680671</v>
      </c>
      <c r="D6" s="187">
        <f t="shared" ref="D6:I6" si="0">SUM(D7:D32)</f>
        <v>4473.680671</v>
      </c>
      <c r="E6" s="187">
        <f t="shared" si="0"/>
        <v>0</v>
      </c>
      <c r="F6" s="187">
        <f t="shared" si="0"/>
        <v>0</v>
      </c>
      <c r="G6" s="187">
        <f t="shared" si="0"/>
        <v>0</v>
      </c>
      <c r="H6" s="187">
        <f t="shared" si="0"/>
        <v>0</v>
      </c>
      <c r="I6" s="196">
        <f t="shared" si="0"/>
        <v>0</v>
      </c>
      <c r="J6" s="180">
        <f>IF(C6&lt;&gt;表二!E6,"与表二支出预算不一致",0)</f>
        <v>0</v>
      </c>
    </row>
    <row r="7" ht="20.1" customHeight="1" spans="1:10">
      <c r="A7" s="188">
        <v>20101</v>
      </c>
      <c r="B7" s="188" t="s">
        <v>65</v>
      </c>
      <c r="C7" s="189">
        <f t="shared" ref="C7:C70" si="1">SUM(D7:I7)</f>
        <v>0</v>
      </c>
      <c r="D7" s="184"/>
      <c r="E7" s="185"/>
      <c r="F7" s="184"/>
      <c r="G7" s="184"/>
      <c r="H7" s="184"/>
      <c r="I7" s="74"/>
      <c r="J7" s="180">
        <f>IF(C7&lt;&gt;表二!E7,"与表二预算支出不一致",0)</f>
        <v>0</v>
      </c>
    </row>
    <row r="8" ht="20.1" customHeight="1" spans="1:10">
      <c r="A8" s="188">
        <v>20102</v>
      </c>
      <c r="B8" s="188" t="s">
        <v>77</v>
      </c>
      <c r="C8" s="189">
        <f t="shared" si="1"/>
        <v>0</v>
      </c>
      <c r="D8" s="184"/>
      <c r="E8" s="185"/>
      <c r="F8" s="184"/>
      <c r="G8" s="184"/>
      <c r="H8" s="184"/>
      <c r="I8" s="74"/>
      <c r="J8" s="180">
        <f>IF(C8&lt;&gt;表二!E19,"与表二预算支出不一致",0)</f>
        <v>0</v>
      </c>
    </row>
    <row r="9" ht="20.1" customHeight="1" spans="1:10">
      <c r="A9" s="188">
        <v>20103</v>
      </c>
      <c r="B9" s="188" t="s">
        <v>82</v>
      </c>
      <c r="C9" s="189">
        <f t="shared" si="1"/>
        <v>3027.274371</v>
      </c>
      <c r="D9" s="148">
        <v>3027.274371</v>
      </c>
      <c r="E9" s="185"/>
      <c r="F9" s="184"/>
      <c r="G9" s="184"/>
      <c r="H9" s="184"/>
      <c r="I9" s="74"/>
      <c r="J9" s="180">
        <f>IF(C9&lt;&gt;表二!E28,"与表二预算支出不一致",0)</f>
        <v>0</v>
      </c>
    </row>
    <row r="10" ht="20.1" customHeight="1" spans="1:10">
      <c r="A10" s="188">
        <v>20104</v>
      </c>
      <c r="B10" s="188" t="s">
        <v>89</v>
      </c>
      <c r="C10" s="189">
        <f t="shared" si="1"/>
        <v>69.4</v>
      </c>
      <c r="D10" s="148">
        <v>69.4</v>
      </c>
      <c r="E10" s="185"/>
      <c r="F10" s="184"/>
      <c r="G10" s="184"/>
      <c r="H10" s="184"/>
      <c r="I10" s="74"/>
      <c r="J10" s="180">
        <f>IF(C10&lt;&gt;表二!E39,"与表二预算支出不一致",0)</f>
        <v>0</v>
      </c>
    </row>
    <row r="11" ht="20.1" customHeight="1" spans="1:10">
      <c r="A11" s="188">
        <v>20105</v>
      </c>
      <c r="B11" s="190" t="s">
        <v>96</v>
      </c>
      <c r="C11" s="189">
        <f t="shared" si="1"/>
        <v>100.68</v>
      </c>
      <c r="D11" s="148">
        <v>100.68</v>
      </c>
      <c r="E11" s="185"/>
      <c r="F11" s="184"/>
      <c r="G11" s="184"/>
      <c r="H11" s="184"/>
      <c r="I11" s="74"/>
      <c r="J11" s="180">
        <f>IF(C11&lt;&gt;表二!E50,"与表二预算支出不一致",0)</f>
        <v>0</v>
      </c>
    </row>
    <row r="12" ht="20.1" customHeight="1" spans="1:10">
      <c r="A12" s="188">
        <v>20106</v>
      </c>
      <c r="B12" s="188" t="s">
        <v>103</v>
      </c>
      <c r="C12" s="189">
        <f t="shared" si="1"/>
        <v>105</v>
      </c>
      <c r="D12" s="148">
        <v>105</v>
      </c>
      <c r="E12" s="185"/>
      <c r="F12" s="184"/>
      <c r="G12" s="184"/>
      <c r="H12" s="184"/>
      <c r="I12" s="74"/>
      <c r="J12" s="180">
        <f>IF(C12&lt;&gt;表二!E61,"与表二预算支出不一致",0)</f>
        <v>0</v>
      </c>
    </row>
    <row r="13" ht="20.1" customHeight="1" spans="1:10">
      <c r="A13" s="188">
        <v>20107</v>
      </c>
      <c r="B13" s="188" t="s">
        <v>110</v>
      </c>
      <c r="C13" s="189">
        <f t="shared" si="1"/>
        <v>375</v>
      </c>
      <c r="D13" s="148">
        <v>375</v>
      </c>
      <c r="E13" s="185"/>
      <c r="F13" s="184"/>
      <c r="G13" s="184"/>
      <c r="H13" s="184"/>
      <c r="I13" s="74"/>
      <c r="J13" s="180">
        <f>IF(C13&lt;&gt;表二!E72,"与表二预算支出不一致",0)</f>
        <v>0</v>
      </c>
    </row>
    <row r="14" ht="20.1" customHeight="1" spans="1:10">
      <c r="A14" s="188">
        <v>20108</v>
      </c>
      <c r="B14" s="190" t="s">
        <v>113</v>
      </c>
      <c r="C14" s="189">
        <f t="shared" si="1"/>
        <v>85.4</v>
      </c>
      <c r="D14" s="148">
        <v>85.4</v>
      </c>
      <c r="E14" s="185"/>
      <c r="F14" s="184"/>
      <c r="G14" s="184"/>
      <c r="H14" s="184"/>
      <c r="I14" s="74"/>
      <c r="J14" s="180">
        <f>IF(C14&lt;&gt;表二!E80,"与表二预算支出不一致",0)</f>
        <v>0</v>
      </c>
    </row>
    <row r="15" ht="20.1" customHeight="1" spans="1:10">
      <c r="A15" s="188">
        <v>20109</v>
      </c>
      <c r="B15" s="188" t="s">
        <v>117</v>
      </c>
      <c r="C15" s="189">
        <f t="shared" si="1"/>
        <v>0</v>
      </c>
      <c r="D15" s="184"/>
      <c r="E15" s="185"/>
      <c r="F15" s="184"/>
      <c r="G15" s="184"/>
      <c r="H15" s="184"/>
      <c r="I15" s="74"/>
      <c r="J15" s="180">
        <f>IF(C15&lt;&gt;表二!E89,"与表二预算支出不一致",0)</f>
        <v>0</v>
      </c>
    </row>
    <row r="16" ht="20.1" customHeight="1" spans="1:10">
      <c r="A16" s="188">
        <v>20111</v>
      </c>
      <c r="B16" s="64" t="s">
        <v>125</v>
      </c>
      <c r="C16" s="189">
        <f t="shared" si="1"/>
        <v>9.5</v>
      </c>
      <c r="D16" s="148">
        <v>9.5</v>
      </c>
      <c r="E16" s="185"/>
      <c r="F16" s="185"/>
      <c r="G16" s="184"/>
      <c r="H16" s="184"/>
      <c r="I16" s="74"/>
      <c r="J16" s="180">
        <f>IF(C16&lt;&gt;表二!E102,"与表二预算支出不一致",0)</f>
        <v>0</v>
      </c>
    </row>
    <row r="17" ht="20.1" customHeight="1" spans="1:10">
      <c r="A17" s="188">
        <v>20113</v>
      </c>
      <c r="B17" s="64" t="s">
        <v>130</v>
      </c>
      <c r="C17" s="189">
        <f t="shared" si="1"/>
        <v>221.7263</v>
      </c>
      <c r="D17" s="148">
        <v>221.7263</v>
      </c>
      <c r="E17" s="185"/>
      <c r="F17" s="184"/>
      <c r="G17" s="184"/>
      <c r="H17" s="184"/>
      <c r="I17" s="74"/>
      <c r="J17" s="180">
        <f>IF(C17&lt;&gt;表二!E111,"与表二预算支出不一致",0)</f>
        <v>0</v>
      </c>
    </row>
    <row r="18" ht="20.1" customHeight="1" spans="1:10">
      <c r="A18" s="188">
        <v>20114</v>
      </c>
      <c r="B18" s="190" t="s">
        <v>137</v>
      </c>
      <c r="C18" s="189">
        <f t="shared" si="1"/>
        <v>0</v>
      </c>
      <c r="D18" s="184"/>
      <c r="E18" s="185"/>
      <c r="F18" s="184"/>
      <c r="G18" s="184"/>
      <c r="H18" s="184"/>
      <c r="I18" s="74"/>
      <c r="J18" s="180">
        <f>IF(C18&lt;&gt;表二!E122,"与表二预算支出不一致",0)</f>
        <v>0</v>
      </c>
    </row>
    <row r="19" ht="20.1" customHeight="1" spans="1:10">
      <c r="A19" s="188">
        <v>20123</v>
      </c>
      <c r="B19" s="188" t="s">
        <v>145</v>
      </c>
      <c r="C19" s="189">
        <f t="shared" si="1"/>
        <v>0</v>
      </c>
      <c r="D19" s="184"/>
      <c r="E19" s="185"/>
      <c r="F19" s="184"/>
      <c r="G19" s="184"/>
      <c r="H19" s="184"/>
      <c r="I19" s="74"/>
      <c r="J19" s="180">
        <f>IF(C19&lt;&gt;表二!E134,"与表二预算支出不一致",0)</f>
        <v>0</v>
      </c>
    </row>
    <row r="20" ht="20.1" customHeight="1" spans="1:10">
      <c r="A20" s="188">
        <v>20125</v>
      </c>
      <c r="B20" s="188" t="s">
        <v>148</v>
      </c>
      <c r="C20" s="189">
        <f t="shared" si="1"/>
        <v>0</v>
      </c>
      <c r="D20" s="184"/>
      <c r="E20" s="185"/>
      <c r="F20" s="184"/>
      <c r="G20" s="184"/>
      <c r="H20" s="184"/>
      <c r="I20" s="74"/>
      <c r="J20" s="180">
        <f>IF(C20&lt;&gt;表二!E141,"与表二预算支出不一致",0)</f>
        <v>0</v>
      </c>
    </row>
    <row r="21" ht="20.1" customHeight="1" spans="1:10">
      <c r="A21" s="188">
        <v>20126</v>
      </c>
      <c r="B21" s="190" t="s">
        <v>152</v>
      </c>
      <c r="C21" s="189">
        <f t="shared" si="1"/>
        <v>5</v>
      </c>
      <c r="D21" s="148">
        <v>5</v>
      </c>
      <c r="E21" s="185"/>
      <c r="F21" s="184"/>
      <c r="G21" s="184"/>
      <c r="H21" s="184"/>
      <c r="I21" s="74"/>
      <c r="J21" s="180">
        <f>IF(C21&lt;&gt;表二!E149,"与表二预算支出不一致",0)</f>
        <v>0</v>
      </c>
    </row>
    <row r="22" ht="18.75" customHeight="1" spans="1:10">
      <c r="A22" s="188">
        <v>20128</v>
      </c>
      <c r="B22" s="190" t="s">
        <v>155</v>
      </c>
      <c r="C22" s="189">
        <f t="shared" si="1"/>
        <v>0</v>
      </c>
      <c r="D22" s="184"/>
      <c r="E22" s="185"/>
      <c r="F22" s="184"/>
      <c r="G22" s="184"/>
      <c r="H22" s="184"/>
      <c r="I22" s="74"/>
      <c r="J22" s="180">
        <f>IF(C22&lt;&gt;表二!E155,"与表二预算支出不一致",0)</f>
        <v>0</v>
      </c>
    </row>
    <row r="23" ht="20.1" customHeight="1" spans="1:10">
      <c r="A23" s="188">
        <v>20129</v>
      </c>
      <c r="B23" s="190" t="s">
        <v>157</v>
      </c>
      <c r="C23" s="189">
        <f t="shared" si="1"/>
        <v>144.82</v>
      </c>
      <c r="D23" s="148">
        <v>144.82</v>
      </c>
      <c r="E23" s="185"/>
      <c r="F23" s="148"/>
      <c r="G23" s="184"/>
      <c r="H23" s="184"/>
      <c r="I23" s="74"/>
      <c r="J23" s="180">
        <f>IF(C23&lt;&gt;表二!E162,"与表二预算支出不一致",0)</f>
        <v>0</v>
      </c>
    </row>
    <row r="24" ht="20.1" customHeight="1" spans="1:10">
      <c r="A24" s="188">
        <v>20131</v>
      </c>
      <c r="B24" s="190" t="s">
        <v>160</v>
      </c>
      <c r="C24" s="189">
        <f t="shared" si="1"/>
        <v>0</v>
      </c>
      <c r="D24" s="184"/>
      <c r="E24" s="185"/>
      <c r="F24" s="184"/>
      <c r="G24" s="184"/>
      <c r="H24" s="184"/>
      <c r="I24" s="74"/>
      <c r="J24" s="180">
        <f>IF(C24&lt;&gt;表二!E169,"与表二预算支出不一致",0)</f>
        <v>0</v>
      </c>
    </row>
    <row r="25" ht="20.1" customHeight="1" spans="1:10">
      <c r="A25" s="188">
        <v>20132</v>
      </c>
      <c r="B25" s="190" t="s">
        <v>163</v>
      </c>
      <c r="C25" s="189">
        <f t="shared" si="1"/>
        <v>0</v>
      </c>
      <c r="D25" s="184"/>
      <c r="E25" s="185"/>
      <c r="F25" s="184"/>
      <c r="G25" s="184"/>
      <c r="H25" s="184"/>
      <c r="I25" s="74"/>
      <c r="J25" s="180">
        <f>IF(C25&lt;&gt;表二!E176,"与表二预算支出不一致",0)</f>
        <v>0</v>
      </c>
    </row>
    <row r="26" ht="20.1" customHeight="1" spans="1:10">
      <c r="A26" s="188">
        <v>20133</v>
      </c>
      <c r="B26" s="190" t="s">
        <v>166</v>
      </c>
      <c r="C26" s="189">
        <f t="shared" si="1"/>
        <v>0</v>
      </c>
      <c r="D26" s="184"/>
      <c r="E26" s="185"/>
      <c r="F26" s="184"/>
      <c r="G26" s="184"/>
      <c r="H26" s="184"/>
      <c r="I26" s="74"/>
      <c r="J26" s="180">
        <f>IF(C26&lt;&gt;表二!E183,"与表二预算支出不一致",0)</f>
        <v>0</v>
      </c>
    </row>
    <row r="27" ht="20.1" customHeight="1" spans="1:10">
      <c r="A27" s="188">
        <v>20134</v>
      </c>
      <c r="B27" s="190" t="s">
        <v>169</v>
      </c>
      <c r="C27" s="189">
        <f t="shared" si="1"/>
        <v>0</v>
      </c>
      <c r="D27" s="184"/>
      <c r="E27" s="185"/>
      <c r="F27" s="184"/>
      <c r="G27" s="184"/>
      <c r="H27" s="184"/>
      <c r="I27" s="74"/>
      <c r="J27" s="180">
        <f>IF(C27&lt;&gt;表二!E190,"与表二预算支出不一致",0)</f>
        <v>0</v>
      </c>
    </row>
    <row r="28" ht="20.1" customHeight="1" spans="1:10">
      <c r="A28" s="188">
        <v>20135</v>
      </c>
      <c r="B28" s="190" t="s">
        <v>173</v>
      </c>
      <c r="C28" s="189">
        <f t="shared" si="1"/>
        <v>0</v>
      </c>
      <c r="D28" s="184"/>
      <c r="E28" s="185"/>
      <c r="F28" s="184"/>
      <c r="G28" s="184"/>
      <c r="H28" s="184"/>
      <c r="I28" s="74"/>
      <c r="J28" s="180">
        <f>IF(C28&lt;&gt;表二!E198,"与表二预算支出不一致",0)</f>
        <v>0</v>
      </c>
    </row>
    <row r="29" ht="20.1" customHeight="1" spans="1:10">
      <c r="A29" s="188">
        <v>20136</v>
      </c>
      <c r="B29" s="190" t="s">
        <v>175</v>
      </c>
      <c r="C29" s="189">
        <f t="shared" si="1"/>
        <v>107</v>
      </c>
      <c r="D29" s="148">
        <v>107</v>
      </c>
      <c r="E29" s="185"/>
      <c r="F29" s="184"/>
      <c r="G29" s="184"/>
      <c r="H29" s="184"/>
      <c r="I29" s="74"/>
      <c r="J29" s="180">
        <f>IF(C29&lt;&gt;表二!E204,"与表二预算支出不一致",0)</f>
        <v>0</v>
      </c>
    </row>
    <row r="30" ht="20.1" customHeight="1" spans="1:10">
      <c r="A30" s="188">
        <v>20137</v>
      </c>
      <c r="B30" s="188" t="s">
        <v>177</v>
      </c>
      <c r="C30" s="189">
        <f t="shared" si="1"/>
        <v>0</v>
      </c>
      <c r="D30" s="184"/>
      <c r="E30" s="185"/>
      <c r="F30" s="184"/>
      <c r="G30" s="184"/>
      <c r="H30" s="184"/>
      <c r="I30" s="74"/>
      <c r="J30" s="180">
        <f>IF(C30&lt;&gt;表二!E210,"与表二预算支出不一致",0)</f>
        <v>0</v>
      </c>
    </row>
    <row r="31" ht="20.1" customHeight="1" spans="1:10">
      <c r="A31" s="188">
        <v>20138</v>
      </c>
      <c r="B31" s="188" t="s">
        <v>180</v>
      </c>
      <c r="C31" s="189">
        <f t="shared" si="1"/>
        <v>222.88</v>
      </c>
      <c r="D31" s="148">
        <v>222.88</v>
      </c>
      <c r="E31" s="185"/>
      <c r="F31" s="184"/>
      <c r="G31" s="184"/>
      <c r="H31" s="184"/>
      <c r="I31" s="74"/>
      <c r="J31" s="180">
        <f>IF(C31&lt;&gt;表二!E217,"与表二预算支出不一致",0)</f>
        <v>0</v>
      </c>
    </row>
    <row r="32" ht="20.1" customHeight="1" spans="1:10">
      <c r="A32" s="188">
        <v>20199</v>
      </c>
      <c r="B32" s="188" t="s">
        <v>190</v>
      </c>
      <c r="C32" s="189">
        <f t="shared" si="1"/>
        <v>0</v>
      </c>
      <c r="D32" s="184"/>
      <c r="E32" s="185"/>
      <c r="F32" s="184"/>
      <c r="G32" s="184"/>
      <c r="H32" s="184"/>
      <c r="I32" s="74"/>
      <c r="J32" s="180">
        <f>IF(C32&lt;&gt;表二!E232,"与表二预算支出不一致",0)</f>
        <v>0</v>
      </c>
    </row>
    <row r="33" ht="20.1" customHeight="1" spans="1:10">
      <c r="A33" s="186">
        <v>202</v>
      </c>
      <c r="B33" s="83" t="s">
        <v>193</v>
      </c>
      <c r="C33" s="187">
        <f t="shared" si="1"/>
        <v>0</v>
      </c>
      <c r="D33" s="187">
        <f t="shared" ref="D33:I33" si="2">SUM(D34:D35)</f>
        <v>0</v>
      </c>
      <c r="E33" s="187">
        <f t="shared" si="2"/>
        <v>0</v>
      </c>
      <c r="F33" s="187">
        <f t="shared" si="2"/>
        <v>0</v>
      </c>
      <c r="G33" s="187">
        <f t="shared" si="2"/>
        <v>0</v>
      </c>
      <c r="H33" s="187">
        <f t="shared" si="2"/>
        <v>0</v>
      </c>
      <c r="I33" s="196">
        <f t="shared" si="2"/>
        <v>0</v>
      </c>
      <c r="J33" s="180">
        <f>IF(C33&lt;&gt;表二!E235,"与表二支出预算不一致",0)</f>
        <v>0</v>
      </c>
    </row>
    <row r="34" ht="20.1" customHeight="1" spans="1:10">
      <c r="A34" s="188">
        <v>20205</v>
      </c>
      <c r="B34" s="188" t="s">
        <v>194</v>
      </c>
      <c r="C34" s="189">
        <f t="shared" si="1"/>
        <v>0</v>
      </c>
      <c r="D34" s="184"/>
      <c r="E34" s="185"/>
      <c r="F34" s="184"/>
      <c r="G34" s="184"/>
      <c r="H34" s="184"/>
      <c r="I34" s="74"/>
      <c r="J34" s="180">
        <f>IF(C34&lt;&gt;表二!E236,"与表二预算支出不一致",0)</f>
        <v>0</v>
      </c>
    </row>
    <row r="35" ht="20.1" customHeight="1" spans="1:10">
      <c r="A35" s="188">
        <v>20299</v>
      </c>
      <c r="B35" s="188" t="s">
        <v>201</v>
      </c>
      <c r="C35" s="189">
        <f t="shared" si="1"/>
        <v>0</v>
      </c>
      <c r="D35" s="184"/>
      <c r="E35" s="185"/>
      <c r="F35" s="184"/>
      <c r="G35" s="184"/>
      <c r="H35" s="184"/>
      <c r="I35" s="74"/>
      <c r="J35" s="180">
        <f>IF(C35&lt;&gt;表二!E243,"与表二预算支出不一致",0)</f>
        <v>0</v>
      </c>
    </row>
    <row r="36" ht="20.1" customHeight="1" spans="1:10">
      <c r="A36" s="186">
        <v>203</v>
      </c>
      <c r="B36" s="83" t="s">
        <v>203</v>
      </c>
      <c r="C36" s="187">
        <f t="shared" si="1"/>
        <v>0</v>
      </c>
      <c r="D36" s="187">
        <f t="shared" ref="D36:I36" si="3">SUM(D37:D38)</f>
        <v>0</v>
      </c>
      <c r="E36" s="187">
        <f t="shared" si="3"/>
        <v>0</v>
      </c>
      <c r="F36" s="187">
        <f t="shared" si="3"/>
        <v>0</v>
      </c>
      <c r="G36" s="187">
        <f t="shared" si="3"/>
        <v>0</v>
      </c>
      <c r="H36" s="187">
        <f t="shared" si="3"/>
        <v>0</v>
      </c>
      <c r="I36" s="196">
        <f t="shared" si="3"/>
        <v>0</v>
      </c>
      <c r="J36" s="180">
        <f>IF(C36&lt;&gt;表二!E245,"与表二支出预算不一致",0)</f>
        <v>0</v>
      </c>
    </row>
    <row r="37" ht="20.1" customHeight="1" spans="1:10">
      <c r="A37" s="60">
        <v>20306</v>
      </c>
      <c r="B37" s="190" t="s">
        <v>212</v>
      </c>
      <c r="C37" s="189">
        <f t="shared" si="1"/>
        <v>0</v>
      </c>
      <c r="D37" s="184"/>
      <c r="E37" s="185"/>
      <c r="F37" s="184"/>
      <c r="G37" s="184"/>
      <c r="H37" s="184"/>
      <c r="I37" s="74"/>
      <c r="J37" s="180">
        <f>IF(C37&lt;&gt;表二!E254,"与表二预算支出不一致",0)</f>
        <v>0</v>
      </c>
    </row>
    <row r="38" ht="20.1" customHeight="1" spans="1:10">
      <c r="A38" s="60">
        <v>20399</v>
      </c>
      <c r="B38" s="190" t="s">
        <v>220</v>
      </c>
      <c r="C38" s="189">
        <f t="shared" si="1"/>
        <v>0</v>
      </c>
      <c r="D38" s="184"/>
      <c r="E38" s="185"/>
      <c r="F38" s="184"/>
      <c r="G38" s="184"/>
      <c r="H38" s="184"/>
      <c r="I38" s="74"/>
      <c r="J38" s="180">
        <f>IF(C38&lt;&gt;表二!E262,"与表二预算支出不一致",0)</f>
        <v>0</v>
      </c>
    </row>
    <row r="39" ht="20.1" customHeight="1" spans="1:10">
      <c r="A39" s="191">
        <v>204</v>
      </c>
      <c r="B39" s="83" t="s">
        <v>222</v>
      </c>
      <c r="C39" s="187">
        <f t="shared" si="1"/>
        <v>155.705</v>
      </c>
      <c r="D39" s="187">
        <f t="shared" ref="D39:I39" si="4">SUM(D40:D50)</f>
        <v>155.705</v>
      </c>
      <c r="E39" s="187">
        <f t="shared" si="4"/>
        <v>0</v>
      </c>
      <c r="F39" s="187">
        <f t="shared" si="4"/>
        <v>0</v>
      </c>
      <c r="G39" s="187">
        <f t="shared" si="4"/>
        <v>0</v>
      </c>
      <c r="H39" s="187">
        <f t="shared" si="4"/>
        <v>0</v>
      </c>
      <c r="I39" s="196">
        <f t="shared" si="4"/>
        <v>0</v>
      </c>
      <c r="J39" s="180">
        <f>IF(C39&lt;&gt;表二!E264,"与表二支出预算不一致",0)</f>
        <v>0</v>
      </c>
    </row>
    <row r="40" ht="20.1" customHeight="1" spans="1:10">
      <c r="A40" s="188">
        <v>20401</v>
      </c>
      <c r="B40" s="188" t="s">
        <v>223</v>
      </c>
      <c r="C40" s="189">
        <f t="shared" si="1"/>
        <v>0</v>
      </c>
      <c r="D40" s="184"/>
      <c r="E40" s="185"/>
      <c r="F40" s="184"/>
      <c r="G40" s="184"/>
      <c r="H40" s="184"/>
      <c r="I40" s="74"/>
      <c r="J40" s="180">
        <f>IF(C40&lt;&gt;表二!E265,"与表二预算支出不一致",0)</f>
        <v>0</v>
      </c>
    </row>
    <row r="41" ht="20.1" customHeight="1" spans="1:10">
      <c r="A41" s="188">
        <v>20402</v>
      </c>
      <c r="B41" s="190" t="s">
        <v>226</v>
      </c>
      <c r="C41" s="189">
        <f t="shared" si="1"/>
        <v>155.705</v>
      </c>
      <c r="D41" s="148">
        <v>155.705</v>
      </c>
      <c r="E41" s="192"/>
      <c r="F41" s="192"/>
      <c r="G41" s="192"/>
      <c r="H41" s="192"/>
      <c r="I41" s="58"/>
      <c r="J41" s="180">
        <f>IF(C41&lt;&gt;表二!E268,"与表二预算支出不一致",0)</f>
        <v>0</v>
      </c>
    </row>
    <row r="42" ht="20.1" customHeight="1" spans="1:10">
      <c r="A42" s="188">
        <v>20403</v>
      </c>
      <c r="B42" s="188" t="s">
        <v>232</v>
      </c>
      <c r="C42" s="189">
        <f t="shared" si="1"/>
        <v>0</v>
      </c>
      <c r="D42" s="192"/>
      <c r="E42" s="192"/>
      <c r="F42" s="192"/>
      <c r="G42" s="192"/>
      <c r="H42" s="192"/>
      <c r="I42" s="58"/>
      <c r="J42" s="180">
        <f>IF(C42&lt;&gt;表二!E279,"与表二预算支出不一致",0)</f>
        <v>0</v>
      </c>
    </row>
    <row r="43" ht="20.1" customHeight="1" spans="1:10">
      <c r="A43" s="188">
        <v>20404</v>
      </c>
      <c r="B43" s="188" t="s">
        <v>235</v>
      </c>
      <c r="C43" s="189">
        <f t="shared" si="1"/>
        <v>0</v>
      </c>
      <c r="D43" s="192"/>
      <c r="E43" s="192"/>
      <c r="F43" s="192"/>
      <c r="G43" s="192"/>
      <c r="H43" s="192"/>
      <c r="I43" s="58"/>
      <c r="J43" s="180">
        <f>IF(C43&lt;&gt;表二!E286,"与表二预算支出不一致",0)</f>
        <v>0</v>
      </c>
    </row>
    <row r="44" ht="20.1" customHeight="1" spans="1:10">
      <c r="A44" s="188">
        <v>20405</v>
      </c>
      <c r="B44" s="64" t="s">
        <v>239</v>
      </c>
      <c r="C44" s="189">
        <f t="shared" si="1"/>
        <v>0</v>
      </c>
      <c r="D44" s="192"/>
      <c r="E44" s="192"/>
      <c r="F44" s="192"/>
      <c r="G44" s="192"/>
      <c r="H44" s="192"/>
      <c r="I44" s="58"/>
      <c r="J44" s="180">
        <f>IF(C44&lt;&gt;表二!E294,"与表二预算支出不一致",0)</f>
        <v>0</v>
      </c>
    </row>
    <row r="45" ht="20.1" customHeight="1" spans="1:10">
      <c r="A45" s="188">
        <v>20406</v>
      </c>
      <c r="B45" s="188" t="s">
        <v>244</v>
      </c>
      <c r="C45" s="189">
        <f t="shared" si="1"/>
        <v>0</v>
      </c>
      <c r="D45" s="192"/>
      <c r="E45" s="192"/>
      <c r="F45" s="192"/>
      <c r="G45" s="192"/>
      <c r="H45" s="192"/>
      <c r="I45" s="58"/>
      <c r="J45" s="180">
        <f>IF(C45&lt;&gt;表二!E303,"与表二预算支出不一致",0)</f>
        <v>0</v>
      </c>
    </row>
    <row r="46" ht="20.1" customHeight="1" spans="1:10">
      <c r="A46" s="188">
        <v>20407</v>
      </c>
      <c r="B46" s="188" t="s">
        <v>253</v>
      </c>
      <c r="C46" s="189">
        <f t="shared" si="1"/>
        <v>0</v>
      </c>
      <c r="D46" s="192"/>
      <c r="E46" s="192"/>
      <c r="F46" s="192"/>
      <c r="G46" s="192"/>
      <c r="H46" s="192"/>
      <c r="I46" s="58"/>
      <c r="J46" s="180">
        <f>IF(C46&lt;&gt;表二!E317,"与表二预算支出不一致",0)</f>
        <v>0</v>
      </c>
    </row>
    <row r="47" ht="20.1" customHeight="1" spans="1:10">
      <c r="A47" s="188">
        <v>20408</v>
      </c>
      <c r="B47" s="190" t="s">
        <v>258</v>
      </c>
      <c r="C47" s="189">
        <f t="shared" si="1"/>
        <v>0</v>
      </c>
      <c r="D47" s="192"/>
      <c r="E47" s="192"/>
      <c r="F47" s="192"/>
      <c r="G47" s="192"/>
      <c r="H47" s="192"/>
      <c r="I47" s="58"/>
      <c r="J47" s="180">
        <f>IF(C47&lt;&gt;表二!E3272,"与表二预算支出不一致",0)</f>
        <v>0</v>
      </c>
    </row>
    <row r="48" ht="20.1" customHeight="1" spans="1:10">
      <c r="A48" s="188">
        <v>20409</v>
      </c>
      <c r="B48" s="64" t="s">
        <v>263</v>
      </c>
      <c r="C48" s="189">
        <f t="shared" si="1"/>
        <v>0</v>
      </c>
      <c r="D48" s="192"/>
      <c r="E48" s="192"/>
      <c r="F48" s="192"/>
      <c r="G48" s="192"/>
      <c r="H48" s="192"/>
      <c r="I48" s="58"/>
      <c r="J48" s="180">
        <f>IF(C48&lt;&gt;表二!E337,"与表二预算支出不一致",0)</f>
        <v>0</v>
      </c>
    </row>
    <row r="49" ht="20.1" customHeight="1" spans="1:10">
      <c r="A49" s="188">
        <v>20410</v>
      </c>
      <c r="B49" s="188" t="s">
        <v>267</v>
      </c>
      <c r="C49" s="189">
        <f t="shared" si="1"/>
        <v>0</v>
      </c>
      <c r="D49" s="192"/>
      <c r="E49" s="192"/>
      <c r="F49" s="192"/>
      <c r="G49" s="192"/>
      <c r="H49" s="192"/>
      <c r="I49" s="58"/>
      <c r="J49" s="180">
        <f>IF(C49&lt;&gt;表二!E3454,"与表二预算支出不一致",0)</f>
        <v>0</v>
      </c>
    </row>
    <row r="50" ht="20.1" customHeight="1" spans="1:10">
      <c r="A50" s="188">
        <v>20499</v>
      </c>
      <c r="B50" s="188" t="s">
        <v>270</v>
      </c>
      <c r="C50" s="189">
        <f t="shared" si="1"/>
        <v>0</v>
      </c>
      <c r="D50" s="192"/>
      <c r="E50" s="192"/>
      <c r="F50" s="192"/>
      <c r="G50" s="192"/>
      <c r="H50" s="192"/>
      <c r="I50" s="58"/>
      <c r="J50" s="180">
        <f>IF(C50&lt;&gt;表二!E351,"与表二预算支出不一致",0)</f>
        <v>0</v>
      </c>
    </row>
    <row r="51" ht="19.5" customHeight="1" spans="1:10">
      <c r="A51" s="191">
        <v>205</v>
      </c>
      <c r="B51" s="83" t="s">
        <v>273</v>
      </c>
      <c r="C51" s="187">
        <f t="shared" si="1"/>
        <v>4054.45153</v>
      </c>
      <c r="D51" s="193">
        <f t="shared" ref="D51:I51" si="5">SUM(D52:D61)</f>
        <v>4054.45153</v>
      </c>
      <c r="E51" s="193">
        <f t="shared" si="5"/>
        <v>0</v>
      </c>
      <c r="F51" s="193">
        <f t="shared" si="5"/>
        <v>0</v>
      </c>
      <c r="G51" s="193">
        <f t="shared" si="5"/>
        <v>0</v>
      </c>
      <c r="H51" s="193">
        <f t="shared" si="5"/>
        <v>0</v>
      </c>
      <c r="I51" s="67">
        <f t="shared" si="5"/>
        <v>0</v>
      </c>
      <c r="J51" s="180">
        <f>IF(C51&lt;&gt;表二!E354,"与表二支出预算不一致",0)</f>
        <v>0</v>
      </c>
    </row>
    <row r="52" ht="20.1" customHeight="1" spans="1:10">
      <c r="A52" s="188">
        <v>20501</v>
      </c>
      <c r="B52" s="190" t="s">
        <v>274</v>
      </c>
      <c r="C52" s="189">
        <f t="shared" si="1"/>
        <v>0</v>
      </c>
      <c r="D52" s="192"/>
      <c r="E52" s="192"/>
      <c r="F52" s="192"/>
      <c r="G52" s="192"/>
      <c r="H52" s="192"/>
      <c r="I52" s="58"/>
      <c r="J52" s="180">
        <f>IF(C52&lt;&gt;表二!E355,"与表二预算支出不一致",0)</f>
        <v>0</v>
      </c>
    </row>
    <row r="53" ht="20.1" customHeight="1" spans="1:10">
      <c r="A53" s="188">
        <v>20502</v>
      </c>
      <c r="B53" s="188" t="s">
        <v>276</v>
      </c>
      <c r="C53" s="189">
        <f t="shared" si="1"/>
        <v>4024.45153</v>
      </c>
      <c r="D53" s="148">
        <v>4024.45153</v>
      </c>
      <c r="E53" s="192"/>
      <c r="F53" s="192"/>
      <c r="G53" s="192"/>
      <c r="H53" s="192"/>
      <c r="I53" s="58"/>
      <c r="J53" s="180">
        <f>IF(C53&lt;&gt;表二!E360,"与表二预算支出不一致",0)</f>
        <v>0</v>
      </c>
    </row>
    <row r="54" ht="20.1" customHeight="1" spans="1:10">
      <c r="A54" s="188">
        <v>20503</v>
      </c>
      <c r="B54" s="188" t="s">
        <v>283</v>
      </c>
      <c r="C54" s="189">
        <f t="shared" si="1"/>
        <v>0</v>
      </c>
      <c r="D54" s="192"/>
      <c r="E54" s="192"/>
      <c r="F54" s="192"/>
      <c r="G54" s="192"/>
      <c r="H54" s="192"/>
      <c r="I54" s="58"/>
      <c r="J54" s="180">
        <f>IF(C54&lt;&gt;表二!E367,"与表二预算支出不一致",0)</f>
        <v>0</v>
      </c>
    </row>
    <row r="55" ht="20.1" customHeight="1" spans="1:10">
      <c r="A55" s="188">
        <v>20504</v>
      </c>
      <c r="B55" s="64" t="s">
        <v>289</v>
      </c>
      <c r="C55" s="189">
        <f t="shared" si="1"/>
        <v>0</v>
      </c>
      <c r="D55" s="192"/>
      <c r="E55" s="192"/>
      <c r="F55" s="192"/>
      <c r="G55" s="192"/>
      <c r="H55" s="192"/>
      <c r="I55" s="58"/>
      <c r="J55" s="180">
        <f>IF(C55&lt;&gt;表二!E373,"与表二预算支出不一致",0)</f>
        <v>0</v>
      </c>
    </row>
    <row r="56" ht="20.1" customHeight="1" spans="1:10">
      <c r="A56" s="188">
        <v>20505</v>
      </c>
      <c r="B56" s="190" t="s">
        <v>295</v>
      </c>
      <c r="C56" s="189">
        <f t="shared" si="1"/>
        <v>0</v>
      </c>
      <c r="D56" s="192"/>
      <c r="E56" s="192"/>
      <c r="F56" s="192"/>
      <c r="G56" s="192"/>
      <c r="H56" s="192"/>
      <c r="I56" s="58"/>
      <c r="J56" s="180">
        <f>IF(C56&lt;&gt;表二!E379,"与表二预算支出不一致",0)</f>
        <v>0</v>
      </c>
    </row>
    <row r="57" ht="20.1" customHeight="1" spans="1:10">
      <c r="A57" s="188">
        <v>20506</v>
      </c>
      <c r="B57" s="190" t="s">
        <v>299</v>
      </c>
      <c r="C57" s="189">
        <f t="shared" si="1"/>
        <v>0</v>
      </c>
      <c r="D57" s="192"/>
      <c r="E57" s="192"/>
      <c r="F57" s="192"/>
      <c r="G57" s="192"/>
      <c r="H57" s="192"/>
      <c r="I57" s="58"/>
      <c r="J57" s="180">
        <f>IF(C57&lt;&gt;表二!E383,"与表二预算支出不一致",0)</f>
        <v>0</v>
      </c>
    </row>
    <row r="58" ht="20.1" customHeight="1" spans="1:10">
      <c r="A58" s="188">
        <v>20507</v>
      </c>
      <c r="B58" s="188" t="s">
        <v>303</v>
      </c>
      <c r="C58" s="189">
        <f t="shared" si="1"/>
        <v>0</v>
      </c>
      <c r="D58" s="192"/>
      <c r="E58" s="192"/>
      <c r="F58" s="192"/>
      <c r="G58" s="192"/>
      <c r="H58" s="192"/>
      <c r="I58" s="58"/>
      <c r="J58" s="180">
        <f>IF(C58&lt;&gt;表二!E387,"与表二预算支出不一致",0)</f>
        <v>0</v>
      </c>
    </row>
    <row r="59" ht="20.1" customHeight="1" spans="1:10">
      <c r="A59" s="188">
        <v>20508</v>
      </c>
      <c r="B59" s="190" t="s">
        <v>307</v>
      </c>
      <c r="C59" s="189">
        <f t="shared" si="1"/>
        <v>0</v>
      </c>
      <c r="D59" s="192"/>
      <c r="E59" s="192"/>
      <c r="F59" s="192"/>
      <c r="G59" s="192"/>
      <c r="H59" s="192"/>
      <c r="I59" s="58"/>
      <c r="J59" s="180">
        <f>IF(C59&lt;&gt;表二!E391,"与表二预算支出不一致",0)</f>
        <v>0</v>
      </c>
    </row>
    <row r="60" ht="20.1" customHeight="1" spans="1:10">
      <c r="A60" s="188">
        <v>20509</v>
      </c>
      <c r="B60" s="188" t="s">
        <v>313</v>
      </c>
      <c r="C60" s="189">
        <f t="shared" si="1"/>
        <v>0</v>
      </c>
      <c r="D60" s="192"/>
      <c r="E60" s="192"/>
      <c r="F60" s="192"/>
      <c r="G60" s="192"/>
      <c r="H60" s="192"/>
      <c r="I60" s="58"/>
      <c r="J60" s="180">
        <f>IF(C60&lt;&gt;表二!E397,"与表二预算支出不一致",0)</f>
        <v>0</v>
      </c>
    </row>
    <row r="61" ht="20.1" customHeight="1" spans="1:10">
      <c r="A61" s="188">
        <v>20599</v>
      </c>
      <c r="B61" s="188" t="s">
        <v>320</v>
      </c>
      <c r="C61" s="189">
        <f t="shared" si="1"/>
        <v>30</v>
      </c>
      <c r="D61" s="148">
        <v>30</v>
      </c>
      <c r="E61" s="192"/>
      <c r="F61" s="192"/>
      <c r="G61" s="192"/>
      <c r="H61" s="192"/>
      <c r="I61" s="58"/>
      <c r="J61" s="180">
        <f>IF(C61&lt;&gt;表二!E404,"与表二预算支出不一致",0)</f>
        <v>0</v>
      </c>
    </row>
    <row r="62" ht="20.1" customHeight="1" spans="1:10">
      <c r="A62" s="191">
        <v>206</v>
      </c>
      <c r="B62" s="83" t="s">
        <v>322</v>
      </c>
      <c r="C62" s="187">
        <f t="shared" si="1"/>
        <v>5049.2</v>
      </c>
      <c r="D62" s="193">
        <f t="shared" ref="D62:I62" si="6">SUM(D63:D72)</f>
        <v>5049.2</v>
      </c>
      <c r="E62" s="193">
        <f t="shared" si="6"/>
        <v>0</v>
      </c>
      <c r="F62" s="193">
        <f t="shared" si="6"/>
        <v>0</v>
      </c>
      <c r="G62" s="193">
        <f t="shared" si="6"/>
        <v>0</v>
      </c>
      <c r="H62" s="193">
        <f t="shared" si="6"/>
        <v>0</v>
      </c>
      <c r="I62" s="67">
        <f t="shared" si="6"/>
        <v>0</v>
      </c>
      <c r="J62" s="180">
        <f>IF(C62&lt;&gt;表二!E406,"与表二支出预算不一致",0)</f>
        <v>0</v>
      </c>
    </row>
    <row r="63" ht="20.1" customHeight="1" spans="1:10">
      <c r="A63" s="188">
        <v>20601</v>
      </c>
      <c r="B63" s="190" t="s">
        <v>323</v>
      </c>
      <c r="C63" s="189">
        <f t="shared" si="1"/>
        <v>5049.2</v>
      </c>
      <c r="D63" s="148">
        <v>5049.2</v>
      </c>
      <c r="E63" s="192"/>
      <c r="F63" s="192"/>
      <c r="G63" s="192"/>
      <c r="H63" s="192"/>
      <c r="I63" s="58"/>
      <c r="J63" s="180">
        <f>IF(C63&lt;&gt;表二!E407,"与表二预算支出不一致",0)</f>
        <v>0</v>
      </c>
    </row>
    <row r="64" ht="20.1" customHeight="1" spans="1:10">
      <c r="A64" s="188">
        <v>20602</v>
      </c>
      <c r="B64" s="188" t="s">
        <v>325</v>
      </c>
      <c r="C64" s="189">
        <f t="shared" si="1"/>
        <v>0</v>
      </c>
      <c r="D64" s="192"/>
      <c r="E64" s="192"/>
      <c r="F64" s="192"/>
      <c r="G64" s="192"/>
      <c r="H64" s="192"/>
      <c r="I64" s="58"/>
      <c r="J64" s="180">
        <f>IF(C64&lt;&gt;表二!E4119,"与表二预算支出不一致",0)</f>
        <v>0</v>
      </c>
    </row>
    <row r="65" ht="20.1" customHeight="1" spans="1:10">
      <c r="A65" s="188">
        <v>20603</v>
      </c>
      <c r="B65" s="190" t="s">
        <v>334</v>
      </c>
      <c r="C65" s="189">
        <f t="shared" si="1"/>
        <v>0</v>
      </c>
      <c r="D65" s="192"/>
      <c r="E65" s="192"/>
      <c r="F65" s="192"/>
      <c r="G65" s="192"/>
      <c r="H65" s="192"/>
      <c r="I65" s="58"/>
      <c r="J65" s="180">
        <f>IF(C65&lt;&gt;表二!E421,"与表二预算支出不一致",0)</f>
        <v>0</v>
      </c>
    </row>
    <row r="66" ht="20.1" customHeight="1" spans="1:10">
      <c r="A66" s="188">
        <v>20604</v>
      </c>
      <c r="B66" s="190" t="s">
        <v>339</v>
      </c>
      <c r="C66" s="189">
        <f t="shared" si="1"/>
        <v>0</v>
      </c>
      <c r="D66" s="192"/>
      <c r="E66" s="192"/>
      <c r="F66" s="192"/>
      <c r="G66" s="192"/>
      <c r="H66" s="192"/>
      <c r="I66" s="58"/>
      <c r="J66" s="180">
        <f>IF(C66&lt;&gt;表二!E427,"与表二预算支出不一致",0)</f>
        <v>0</v>
      </c>
    </row>
    <row r="67" ht="20.1" customHeight="1" spans="1:10">
      <c r="A67" s="188">
        <v>20605</v>
      </c>
      <c r="B67" s="190" t="s">
        <v>343</v>
      </c>
      <c r="C67" s="189">
        <f t="shared" si="1"/>
        <v>0</v>
      </c>
      <c r="D67" s="192"/>
      <c r="E67" s="192"/>
      <c r="F67" s="192"/>
      <c r="G67" s="192"/>
      <c r="H67" s="192"/>
      <c r="I67" s="58"/>
      <c r="J67" s="180">
        <f>IF(C67&lt;&gt;表二!E432,"与表二预算支出不一致",0)</f>
        <v>0</v>
      </c>
    </row>
    <row r="68" ht="20.1" customHeight="1" spans="1:10">
      <c r="A68" s="188">
        <v>20606</v>
      </c>
      <c r="B68" s="190" t="s">
        <v>347</v>
      </c>
      <c r="C68" s="189">
        <f t="shared" si="1"/>
        <v>0</v>
      </c>
      <c r="D68" s="192"/>
      <c r="E68" s="192"/>
      <c r="F68" s="192"/>
      <c r="G68" s="192"/>
      <c r="H68" s="192"/>
      <c r="I68" s="58"/>
      <c r="J68" s="180">
        <f>IF(C68&lt;&gt;表二!E437,"与表二预算支出不一致",0)</f>
        <v>0</v>
      </c>
    </row>
    <row r="69" ht="20.1" customHeight="1" spans="1:10">
      <c r="A69" s="188">
        <v>20607</v>
      </c>
      <c r="B69" s="188" t="s">
        <v>352</v>
      </c>
      <c r="C69" s="189">
        <f t="shared" si="1"/>
        <v>0</v>
      </c>
      <c r="D69" s="192"/>
      <c r="E69" s="192"/>
      <c r="F69" s="192"/>
      <c r="G69" s="192"/>
      <c r="H69" s="192"/>
      <c r="I69" s="58"/>
      <c r="J69" s="180">
        <f>IF(C69&lt;&gt;表二!E442,"与表二预算支出不一致",0)</f>
        <v>0</v>
      </c>
    </row>
    <row r="70" ht="20.1" customHeight="1" spans="1:10">
      <c r="A70" s="188">
        <v>20608</v>
      </c>
      <c r="B70" s="188" t="s">
        <v>358</v>
      </c>
      <c r="C70" s="189">
        <f t="shared" si="1"/>
        <v>0</v>
      </c>
      <c r="D70" s="192"/>
      <c r="E70" s="192"/>
      <c r="F70" s="192"/>
      <c r="G70" s="192"/>
      <c r="H70" s="192"/>
      <c r="I70" s="58"/>
      <c r="J70" s="180">
        <f>IF(C70&lt;&gt;表二!E449,"与表二预算支出不一致",0)</f>
        <v>0</v>
      </c>
    </row>
    <row r="71" ht="20.1" customHeight="1" spans="1:10">
      <c r="A71" s="188">
        <v>20609</v>
      </c>
      <c r="B71" s="64" t="s">
        <v>362</v>
      </c>
      <c r="C71" s="189">
        <f t="shared" ref="C71:C134" si="7">SUM(D71:I71)</f>
        <v>0</v>
      </c>
      <c r="D71" s="192"/>
      <c r="E71" s="192"/>
      <c r="F71" s="192"/>
      <c r="G71" s="192"/>
      <c r="H71" s="192"/>
      <c r="I71" s="58"/>
      <c r="J71" s="180">
        <f>IF(C71&lt;&gt;表二!E453,"与表二预算支出不一致",0)</f>
        <v>0</v>
      </c>
    </row>
    <row r="72" ht="20.1" customHeight="1" spans="1:10">
      <c r="A72" s="188">
        <v>20699</v>
      </c>
      <c r="B72" s="188" t="s">
        <v>366</v>
      </c>
      <c r="C72" s="189">
        <f t="shared" si="7"/>
        <v>0</v>
      </c>
      <c r="D72" s="192"/>
      <c r="E72" s="192"/>
      <c r="F72" s="192"/>
      <c r="G72" s="192"/>
      <c r="H72" s="192"/>
      <c r="I72" s="58"/>
      <c r="J72" s="180">
        <f>IF(C72&lt;&gt;表二!E457,"与表二预算支出不一致",0)</f>
        <v>0</v>
      </c>
    </row>
    <row r="73" ht="20.1" customHeight="1" spans="1:10">
      <c r="A73" s="191">
        <v>207</v>
      </c>
      <c r="B73" s="83" t="s">
        <v>371</v>
      </c>
      <c r="C73" s="187">
        <f t="shared" si="7"/>
        <v>12</v>
      </c>
      <c r="D73" s="193">
        <f t="shared" ref="D73:I73" si="8">SUM(D74:D79)</f>
        <v>12</v>
      </c>
      <c r="E73" s="193">
        <f t="shared" si="8"/>
        <v>0</v>
      </c>
      <c r="F73" s="193">
        <f t="shared" si="8"/>
        <v>0</v>
      </c>
      <c r="G73" s="193">
        <f t="shared" si="8"/>
        <v>0</v>
      </c>
      <c r="H73" s="193">
        <f t="shared" si="8"/>
        <v>0</v>
      </c>
      <c r="I73" s="67">
        <f t="shared" si="8"/>
        <v>0</v>
      </c>
      <c r="J73" s="180">
        <f>IF(C73&lt;&gt;表二!E462,"与表二支出预算不一致",0)</f>
        <v>0</v>
      </c>
    </row>
    <row r="74" ht="20.1" customHeight="1" spans="1:10">
      <c r="A74" s="188">
        <v>20701</v>
      </c>
      <c r="B74" s="64" t="s">
        <v>372</v>
      </c>
      <c r="C74" s="189">
        <f t="shared" si="7"/>
        <v>0</v>
      </c>
      <c r="D74" s="192"/>
      <c r="E74" s="192"/>
      <c r="F74" s="192"/>
      <c r="G74" s="192"/>
      <c r="H74" s="192"/>
      <c r="I74" s="58"/>
      <c r="J74" s="180">
        <f>IF(C74&lt;&gt;表二!E463,"与表二预算支出不一致",0)</f>
        <v>0</v>
      </c>
    </row>
    <row r="75" ht="20.1" customHeight="1" spans="1:10">
      <c r="A75" s="188">
        <v>20702</v>
      </c>
      <c r="B75" s="64" t="s">
        <v>385</v>
      </c>
      <c r="C75" s="189">
        <f t="shared" si="7"/>
        <v>0</v>
      </c>
      <c r="D75" s="192"/>
      <c r="E75" s="192"/>
      <c r="F75" s="192"/>
      <c r="G75" s="192"/>
      <c r="H75" s="192"/>
      <c r="I75" s="58"/>
      <c r="J75" s="180">
        <f>IF(C75&lt;&gt;表二!E479,"与表二预算支出不一致",0)</f>
        <v>0</v>
      </c>
    </row>
    <row r="76" ht="20.1" customHeight="1" spans="1:10">
      <c r="A76" s="188">
        <v>20703</v>
      </c>
      <c r="B76" s="64" t="s">
        <v>390</v>
      </c>
      <c r="C76" s="189">
        <f t="shared" si="7"/>
        <v>0</v>
      </c>
      <c r="D76" s="192"/>
      <c r="E76" s="192"/>
      <c r="F76" s="192"/>
      <c r="G76" s="192"/>
      <c r="H76" s="192"/>
      <c r="I76" s="58"/>
      <c r="J76" s="180">
        <f>IF(C76&lt;&gt;表二!E487,"与表二预算支出不一致",0)</f>
        <v>0</v>
      </c>
    </row>
    <row r="77" ht="20.1" customHeight="1" spans="1:10">
      <c r="A77" s="188">
        <v>20706</v>
      </c>
      <c r="B77" s="64" t="s">
        <v>398</v>
      </c>
      <c r="C77" s="189">
        <f t="shared" si="7"/>
        <v>0</v>
      </c>
      <c r="D77" s="192"/>
      <c r="E77" s="192"/>
      <c r="F77" s="192"/>
      <c r="G77" s="192"/>
      <c r="H77" s="192"/>
      <c r="I77" s="58"/>
      <c r="J77" s="180">
        <f>IF(C77&lt;&gt;表二!E498,"与表二预算支出不一致",0)</f>
        <v>0</v>
      </c>
    </row>
    <row r="78" ht="20.1" customHeight="1" spans="1:10">
      <c r="A78" s="188">
        <v>20708</v>
      </c>
      <c r="B78" s="64" t="s">
        <v>404</v>
      </c>
      <c r="C78" s="189">
        <f t="shared" si="7"/>
        <v>0</v>
      </c>
      <c r="D78" s="192"/>
      <c r="E78" s="192"/>
      <c r="F78" s="192"/>
      <c r="G78" s="192"/>
      <c r="H78" s="192"/>
      <c r="I78" s="58"/>
      <c r="J78" s="180">
        <f>IF(C78&lt;&gt;表二!E507,"与表二预算支出不一致",0)</f>
        <v>0</v>
      </c>
    </row>
    <row r="79" ht="20.1" customHeight="1" spans="1:10">
      <c r="A79" s="188">
        <v>20799</v>
      </c>
      <c r="B79" s="64" t="s">
        <v>409</v>
      </c>
      <c r="C79" s="189">
        <f t="shared" si="7"/>
        <v>12</v>
      </c>
      <c r="D79" s="148">
        <v>12</v>
      </c>
      <c r="E79" s="192"/>
      <c r="F79" s="192"/>
      <c r="G79" s="192"/>
      <c r="H79" s="192"/>
      <c r="I79" s="58"/>
      <c r="J79" s="180">
        <f>IF(C79&lt;&gt;表二!E515,"与表二预算支出不一致",0)</f>
        <v>0</v>
      </c>
    </row>
    <row r="80" ht="20.1" customHeight="1" spans="1:10">
      <c r="A80" s="191">
        <v>208</v>
      </c>
      <c r="B80" s="83" t="s">
        <v>413</v>
      </c>
      <c r="C80" s="187">
        <f t="shared" si="7"/>
        <v>3559.81092</v>
      </c>
      <c r="D80" s="193">
        <f t="shared" ref="D80:I80" si="9">SUM(D81:D101)</f>
        <v>3559.81092</v>
      </c>
      <c r="E80" s="193">
        <f t="shared" si="9"/>
        <v>0</v>
      </c>
      <c r="F80" s="193">
        <f t="shared" si="9"/>
        <v>0</v>
      </c>
      <c r="G80" s="193">
        <f t="shared" si="9"/>
        <v>0</v>
      </c>
      <c r="H80" s="193">
        <f t="shared" si="9"/>
        <v>0</v>
      </c>
      <c r="I80" s="67">
        <f t="shared" si="9"/>
        <v>0</v>
      </c>
      <c r="J80" s="180">
        <f>IF(C80&lt;&gt;表二!E519,"与表二支出预算不一致",0)</f>
        <v>0</v>
      </c>
    </row>
    <row r="81" ht="20.1" customHeight="1" spans="1:10">
      <c r="A81" s="188">
        <v>20801</v>
      </c>
      <c r="B81" s="64" t="s">
        <v>414</v>
      </c>
      <c r="C81" s="189">
        <f t="shared" si="7"/>
        <v>2302.66</v>
      </c>
      <c r="D81" s="148">
        <v>2302.66</v>
      </c>
      <c r="E81" s="192"/>
      <c r="F81" s="192"/>
      <c r="G81" s="192"/>
      <c r="H81" s="192"/>
      <c r="I81" s="58"/>
      <c r="J81" s="180">
        <f>IF(C81&lt;&gt;表二!E520,"与表二预算支出不一致",0)</f>
        <v>0</v>
      </c>
    </row>
    <row r="82" ht="20.1" customHeight="1" spans="1:10">
      <c r="A82" s="188">
        <v>20802</v>
      </c>
      <c r="B82" s="64" t="s">
        <v>428</v>
      </c>
      <c r="C82" s="189">
        <f t="shared" si="7"/>
        <v>131</v>
      </c>
      <c r="D82" s="148">
        <v>131</v>
      </c>
      <c r="E82" s="192"/>
      <c r="F82" s="192"/>
      <c r="G82" s="192"/>
      <c r="H82" s="192"/>
      <c r="I82" s="58"/>
      <c r="J82" s="180">
        <f>IF(C82&lt;&gt;表二!E539,"与表二预算支出不一致",0)</f>
        <v>0</v>
      </c>
    </row>
    <row r="83" ht="20.1" customHeight="1" spans="1:10">
      <c r="A83" s="188">
        <v>20804</v>
      </c>
      <c r="B83" s="64" t="s">
        <v>433</v>
      </c>
      <c r="C83" s="189">
        <f t="shared" si="7"/>
        <v>0</v>
      </c>
      <c r="D83" s="192"/>
      <c r="E83" s="192"/>
      <c r="F83" s="192"/>
      <c r="G83" s="192"/>
      <c r="H83" s="192"/>
      <c r="I83" s="58"/>
      <c r="J83" s="180">
        <f>IF(C83&lt;&gt;表二!E547,"与表二预算支出不一致",0)</f>
        <v>0</v>
      </c>
    </row>
    <row r="84" ht="20.1" customHeight="1" spans="1:10">
      <c r="A84" s="188">
        <v>20805</v>
      </c>
      <c r="B84" s="64" t="s">
        <v>435</v>
      </c>
      <c r="C84" s="189">
        <f t="shared" si="7"/>
        <v>739.15092</v>
      </c>
      <c r="D84" s="148">
        <v>739.15092</v>
      </c>
      <c r="E84" s="192"/>
      <c r="F84" s="192"/>
      <c r="G84" s="192"/>
      <c r="H84" s="192"/>
      <c r="I84" s="58"/>
      <c r="J84" s="180">
        <f>IF(C84&lt;&gt;表二!E549,"与表二预算支出不一致",0)</f>
        <v>0</v>
      </c>
    </row>
    <row r="85" ht="20.1" customHeight="1" spans="1:10">
      <c r="A85" s="188">
        <v>20806</v>
      </c>
      <c r="B85" s="64" t="s">
        <v>444</v>
      </c>
      <c r="C85" s="189">
        <f t="shared" si="7"/>
        <v>0</v>
      </c>
      <c r="D85" s="192"/>
      <c r="E85" s="192"/>
      <c r="F85" s="192"/>
      <c r="G85" s="192"/>
      <c r="H85" s="192"/>
      <c r="I85" s="58"/>
      <c r="J85" s="180">
        <f>IF(C85&lt;&gt;表二!E558,"与表二预算支出不一致",0)</f>
        <v>0</v>
      </c>
    </row>
    <row r="86" ht="20.1" customHeight="1" spans="1:10">
      <c r="A86" s="188">
        <v>20807</v>
      </c>
      <c r="B86" s="64" t="s">
        <v>448</v>
      </c>
      <c r="C86" s="189">
        <f t="shared" si="7"/>
        <v>70</v>
      </c>
      <c r="D86" s="148">
        <v>70</v>
      </c>
      <c r="E86" s="192"/>
      <c r="F86" s="192"/>
      <c r="G86" s="192"/>
      <c r="H86" s="192"/>
      <c r="I86" s="58"/>
      <c r="J86" s="180">
        <f>IF(C86&lt;&gt;表二!E562,"与表二预算支出不一致",0)</f>
        <v>0</v>
      </c>
    </row>
    <row r="87" ht="20.1" customHeight="1" spans="1:10">
      <c r="A87" s="188">
        <v>20808</v>
      </c>
      <c r="B87" s="64" t="s">
        <v>458</v>
      </c>
      <c r="C87" s="189">
        <f t="shared" si="7"/>
        <v>51</v>
      </c>
      <c r="D87" s="148">
        <v>51</v>
      </c>
      <c r="E87" s="192"/>
      <c r="F87" s="192"/>
      <c r="G87" s="192"/>
      <c r="H87" s="192"/>
      <c r="I87" s="58"/>
      <c r="J87" s="180">
        <f>IF(C87&lt;&gt;表二!E572,"与表二预算支出不一致",0)</f>
        <v>0</v>
      </c>
    </row>
    <row r="88" ht="20.1" customHeight="1" spans="1:10">
      <c r="A88" s="188">
        <v>20809</v>
      </c>
      <c r="B88" s="64" t="s">
        <v>467</v>
      </c>
      <c r="C88" s="189">
        <f t="shared" si="7"/>
        <v>32</v>
      </c>
      <c r="D88" s="148">
        <v>32</v>
      </c>
      <c r="E88" s="192"/>
      <c r="F88" s="192"/>
      <c r="G88" s="192"/>
      <c r="H88" s="192"/>
      <c r="I88" s="58"/>
      <c r="J88" s="180">
        <f>IF(C88&lt;&gt;表二!E581,"与表二预算支出不一致",0)</f>
        <v>0</v>
      </c>
    </row>
    <row r="89" ht="20.1" customHeight="1" spans="1:10">
      <c r="A89" s="188">
        <v>20810</v>
      </c>
      <c r="B89" s="64" t="s">
        <v>474</v>
      </c>
      <c r="C89" s="189">
        <f t="shared" si="7"/>
        <v>115</v>
      </c>
      <c r="D89" s="148">
        <v>115</v>
      </c>
      <c r="E89" s="192"/>
      <c r="F89" s="192"/>
      <c r="G89" s="192"/>
      <c r="H89" s="192"/>
      <c r="I89" s="58"/>
      <c r="J89" s="180">
        <f>IF(C89&lt;&gt;表二!E588,"与表二预算支出不一致",0)</f>
        <v>0</v>
      </c>
    </row>
    <row r="90" ht="20.1" customHeight="1" spans="1:10">
      <c r="A90" s="188">
        <v>20811</v>
      </c>
      <c r="B90" s="64" t="s">
        <v>482</v>
      </c>
      <c r="C90" s="189">
        <f t="shared" si="7"/>
        <v>36</v>
      </c>
      <c r="D90" s="148">
        <v>36</v>
      </c>
      <c r="E90" s="192"/>
      <c r="F90" s="192"/>
      <c r="G90" s="192"/>
      <c r="H90" s="192"/>
      <c r="I90" s="58"/>
      <c r="J90" s="180">
        <f>IF(C90&lt;&gt;表二!E596,"与表二预算支出不一致",0)</f>
        <v>0</v>
      </c>
    </row>
    <row r="91" ht="20.1" customHeight="1" spans="1:10">
      <c r="A91" s="188">
        <v>20816</v>
      </c>
      <c r="B91" s="64" t="s">
        <v>488</v>
      </c>
      <c r="C91" s="189">
        <f t="shared" si="7"/>
        <v>0</v>
      </c>
      <c r="D91" s="192"/>
      <c r="E91" s="192"/>
      <c r="F91" s="192"/>
      <c r="G91" s="192"/>
      <c r="H91" s="192"/>
      <c r="I91" s="58"/>
      <c r="J91" s="180">
        <f>IF(C91&lt;&gt;表二!E605,"与表二预算支出不一致",0)</f>
        <v>0</v>
      </c>
    </row>
    <row r="92" ht="20.1" customHeight="1" spans="1:10">
      <c r="A92" s="188">
        <v>20819</v>
      </c>
      <c r="B92" s="64" t="s">
        <v>490</v>
      </c>
      <c r="C92" s="189">
        <f t="shared" si="7"/>
        <v>23</v>
      </c>
      <c r="D92" s="148">
        <v>23</v>
      </c>
      <c r="E92" s="192"/>
      <c r="F92" s="192"/>
      <c r="G92" s="192"/>
      <c r="H92" s="192"/>
      <c r="I92" s="58"/>
      <c r="J92" s="180">
        <f>IF(C92&lt;&gt;表二!E611,"与表二预算支出不一致",0)</f>
        <v>0</v>
      </c>
    </row>
    <row r="93" ht="20.1" customHeight="1" spans="1:10">
      <c r="A93" s="188">
        <v>20820</v>
      </c>
      <c r="B93" s="64" t="s">
        <v>493</v>
      </c>
      <c r="C93" s="189">
        <f t="shared" si="7"/>
        <v>3</v>
      </c>
      <c r="D93" s="148">
        <v>3</v>
      </c>
      <c r="E93" s="192"/>
      <c r="F93" s="192"/>
      <c r="G93" s="192"/>
      <c r="H93" s="192"/>
      <c r="I93" s="58"/>
      <c r="J93" s="180">
        <f>IF(C93&lt;&gt;表二!E614,"与表二预算支出不一致",0)</f>
        <v>0</v>
      </c>
    </row>
    <row r="94" ht="20.1" customHeight="1" spans="1:10">
      <c r="A94" s="188">
        <v>20821</v>
      </c>
      <c r="B94" s="64" t="s">
        <v>496</v>
      </c>
      <c r="C94" s="189">
        <f t="shared" si="7"/>
        <v>15</v>
      </c>
      <c r="D94" s="148">
        <v>15</v>
      </c>
      <c r="E94" s="192"/>
      <c r="F94" s="192"/>
      <c r="G94" s="192"/>
      <c r="H94" s="192"/>
      <c r="I94" s="58"/>
      <c r="J94" s="180">
        <f>IF(C94&lt;&gt;表二!E617,"与表二预算支出不一致",0)</f>
        <v>0</v>
      </c>
    </row>
    <row r="95" ht="20.1" customHeight="1" spans="1:10">
      <c r="A95" s="188">
        <v>20824</v>
      </c>
      <c r="B95" s="64" t="s">
        <v>499</v>
      </c>
      <c r="C95" s="189">
        <f t="shared" si="7"/>
        <v>0</v>
      </c>
      <c r="D95" s="192"/>
      <c r="E95" s="192"/>
      <c r="F95" s="192"/>
      <c r="G95" s="192"/>
      <c r="H95" s="192"/>
      <c r="I95" s="58"/>
      <c r="J95" s="180">
        <f>IF(C95&lt;&gt;表二!E620,"与表二预算支出不一致",0)</f>
        <v>0</v>
      </c>
    </row>
    <row r="96" ht="20.1" customHeight="1" spans="1:10">
      <c r="A96" s="188">
        <v>20825</v>
      </c>
      <c r="B96" s="64" t="s">
        <v>502</v>
      </c>
      <c r="C96" s="189">
        <f t="shared" si="7"/>
        <v>0</v>
      </c>
      <c r="D96" s="192"/>
      <c r="E96" s="192"/>
      <c r="F96" s="192"/>
      <c r="G96" s="192"/>
      <c r="H96" s="192"/>
      <c r="I96" s="58"/>
      <c r="J96" s="180">
        <f>IF(C96&lt;&gt;表二!E623,"与表二预算支出不一致",0)</f>
        <v>0</v>
      </c>
    </row>
    <row r="97" ht="20.1" customHeight="1" spans="1:10">
      <c r="A97" s="188">
        <v>20826</v>
      </c>
      <c r="B97" s="64" t="s">
        <v>505</v>
      </c>
      <c r="C97" s="189">
        <f t="shared" si="7"/>
        <v>0</v>
      </c>
      <c r="D97" s="192"/>
      <c r="E97" s="192"/>
      <c r="F97" s="192"/>
      <c r="G97" s="192"/>
      <c r="H97" s="192"/>
      <c r="I97" s="58"/>
      <c r="J97" s="180">
        <f>IF(C97&lt;&gt;表二!E626,"与表二预算支出不一致",0)</f>
        <v>0</v>
      </c>
    </row>
    <row r="98" ht="20.1" customHeight="1" spans="1:10">
      <c r="A98" s="188">
        <v>20827</v>
      </c>
      <c r="B98" s="64" t="s">
        <v>509</v>
      </c>
      <c r="C98" s="189">
        <f t="shared" si="7"/>
        <v>0</v>
      </c>
      <c r="D98" s="192"/>
      <c r="E98" s="192"/>
      <c r="F98" s="192"/>
      <c r="G98" s="192"/>
      <c r="H98" s="192"/>
      <c r="I98" s="58"/>
      <c r="J98" s="180">
        <f>IF(C98&lt;&gt;表二!E630,"与表二预算支出不一致",0)</f>
        <v>0</v>
      </c>
    </row>
    <row r="99" ht="20.1" customHeight="1" spans="1:10">
      <c r="A99" s="188">
        <v>20828</v>
      </c>
      <c r="B99" s="60" t="s">
        <v>513</v>
      </c>
      <c r="C99" s="189">
        <f t="shared" si="7"/>
        <v>0</v>
      </c>
      <c r="D99" s="192"/>
      <c r="E99" s="192"/>
      <c r="F99" s="192"/>
      <c r="G99" s="192"/>
      <c r="H99" s="192"/>
      <c r="I99" s="58"/>
      <c r="J99" s="180">
        <f>IF(C99&lt;&gt;表二!E634,"与表二预算支出不一致",0)</f>
        <v>0</v>
      </c>
    </row>
    <row r="100" ht="20.1" customHeight="1" spans="1:10">
      <c r="A100" s="188">
        <v>20830</v>
      </c>
      <c r="B100" s="64" t="s">
        <v>517</v>
      </c>
      <c r="C100" s="189">
        <f t="shared" si="7"/>
        <v>42</v>
      </c>
      <c r="D100" s="148">
        <v>42</v>
      </c>
      <c r="E100" s="192"/>
      <c r="F100" s="192"/>
      <c r="G100" s="192"/>
      <c r="H100" s="192"/>
      <c r="I100" s="58"/>
      <c r="J100" s="180">
        <f>IF(C100&lt;&gt;表二!E642,"与表二预算支出不一致",0)</f>
        <v>0</v>
      </c>
    </row>
    <row r="101" ht="20.1" customHeight="1" spans="1:10">
      <c r="A101" s="188">
        <v>20899</v>
      </c>
      <c r="B101" s="64" t="s">
        <v>520</v>
      </c>
      <c r="C101" s="189">
        <f t="shared" si="7"/>
        <v>0</v>
      </c>
      <c r="D101" s="192"/>
      <c r="E101" s="192"/>
      <c r="F101" s="192"/>
      <c r="G101" s="192"/>
      <c r="H101" s="192"/>
      <c r="I101" s="58"/>
      <c r="J101" s="180">
        <f>IF(C101&lt;&gt;表二!E645,"与表二预算支出不一致",0)</f>
        <v>0</v>
      </c>
    </row>
    <row r="102" ht="20.1" customHeight="1" spans="1:10">
      <c r="A102" s="191">
        <v>210</v>
      </c>
      <c r="B102" s="83" t="s">
        <v>522</v>
      </c>
      <c r="C102" s="187">
        <f t="shared" si="7"/>
        <v>634</v>
      </c>
      <c r="D102" s="193">
        <f t="shared" ref="D102:I102" si="10">SUM(D103:D115)</f>
        <v>634</v>
      </c>
      <c r="E102" s="193">
        <f t="shared" si="10"/>
        <v>0</v>
      </c>
      <c r="F102" s="193">
        <f t="shared" si="10"/>
        <v>0</v>
      </c>
      <c r="G102" s="193">
        <f t="shared" si="10"/>
        <v>0</v>
      </c>
      <c r="H102" s="193">
        <f t="shared" si="10"/>
        <v>0</v>
      </c>
      <c r="I102" s="67">
        <f t="shared" si="10"/>
        <v>0</v>
      </c>
      <c r="J102" s="180">
        <f>IF(C102&lt;&gt;表二!E647,"与表二支出预算不一致",0)</f>
        <v>0</v>
      </c>
    </row>
    <row r="103" ht="20.1" customHeight="1" spans="1:10">
      <c r="A103" s="188">
        <v>21001</v>
      </c>
      <c r="B103" s="64" t="s">
        <v>523</v>
      </c>
      <c r="C103" s="189">
        <f t="shared" si="7"/>
        <v>60</v>
      </c>
      <c r="D103" s="148">
        <v>60</v>
      </c>
      <c r="E103" s="192"/>
      <c r="F103" s="192"/>
      <c r="G103" s="192"/>
      <c r="H103" s="192"/>
      <c r="I103" s="58"/>
      <c r="J103" s="180">
        <f>IF(C103&lt;&gt;表二!E648,"与表二预算支出不一致",0)</f>
        <v>0</v>
      </c>
    </row>
    <row r="104" ht="20.1" customHeight="1" spans="1:10">
      <c r="A104" s="188">
        <v>21002</v>
      </c>
      <c r="B104" s="64" t="s">
        <v>525</v>
      </c>
      <c r="C104" s="189">
        <f t="shared" si="7"/>
        <v>0</v>
      </c>
      <c r="D104" s="192"/>
      <c r="E104" s="192"/>
      <c r="F104" s="192"/>
      <c r="G104" s="192"/>
      <c r="H104" s="192"/>
      <c r="I104" s="58"/>
      <c r="J104" s="180">
        <f>IF(C104&lt;&gt;表二!E653,"与表二预算支出不一致",0)</f>
        <v>0</v>
      </c>
    </row>
    <row r="105" ht="20.1" customHeight="1" spans="1:10">
      <c r="A105" s="188">
        <v>21003</v>
      </c>
      <c r="B105" s="64" t="s">
        <v>540</v>
      </c>
      <c r="C105" s="189">
        <f t="shared" si="7"/>
        <v>8.35</v>
      </c>
      <c r="D105" s="148">
        <v>8.35</v>
      </c>
      <c r="E105" s="192"/>
      <c r="F105" s="192"/>
      <c r="G105" s="192"/>
      <c r="H105" s="192"/>
      <c r="I105" s="58"/>
      <c r="J105" s="180">
        <f>IF(C105&lt;&gt;表二!E668,"与表二预算支出不一致",0)</f>
        <v>0</v>
      </c>
    </row>
    <row r="106" ht="20.1" customHeight="1" spans="1:10">
      <c r="A106" s="188">
        <v>21004</v>
      </c>
      <c r="B106" s="64" t="s">
        <v>544</v>
      </c>
      <c r="C106" s="189">
        <f t="shared" si="7"/>
        <v>552.65</v>
      </c>
      <c r="D106" s="148">
        <v>552.65</v>
      </c>
      <c r="E106" s="192"/>
      <c r="F106" s="192"/>
      <c r="G106" s="192"/>
      <c r="H106" s="192"/>
      <c r="I106" s="58"/>
      <c r="J106" s="180">
        <f>IF(C106&lt;&gt;表二!E672,"与表二预算支出不一致",0)</f>
        <v>0</v>
      </c>
    </row>
    <row r="107" ht="20.1" customHeight="1" spans="1:10">
      <c r="A107" s="188">
        <v>21006</v>
      </c>
      <c r="B107" s="64" t="s">
        <v>556</v>
      </c>
      <c r="C107" s="189">
        <f t="shared" si="7"/>
        <v>0</v>
      </c>
      <c r="D107" s="192"/>
      <c r="E107" s="192"/>
      <c r="F107" s="192"/>
      <c r="G107" s="192"/>
      <c r="H107" s="192"/>
      <c r="I107" s="58"/>
      <c r="J107" s="180">
        <f>IF(C107&lt;&gt;表二!E684,"与表二预算支出不一致",0)</f>
        <v>0</v>
      </c>
    </row>
    <row r="108" ht="20.1" customHeight="1" spans="1:10">
      <c r="A108" s="188">
        <v>21007</v>
      </c>
      <c r="B108" s="64" t="s">
        <v>559</v>
      </c>
      <c r="C108" s="189">
        <f t="shared" si="7"/>
        <v>13</v>
      </c>
      <c r="D108" s="148">
        <v>13</v>
      </c>
      <c r="E108" s="192"/>
      <c r="F108" s="192"/>
      <c r="G108" s="192"/>
      <c r="H108" s="192"/>
      <c r="I108" s="58"/>
      <c r="J108" s="180">
        <f>IF(C108&lt;&gt;表二!E687,"与表二预算支出不一致",0)</f>
        <v>0</v>
      </c>
    </row>
    <row r="109" ht="20.1" customHeight="1" spans="1:10">
      <c r="A109" s="188">
        <v>21011</v>
      </c>
      <c r="B109" s="64" t="s">
        <v>563</v>
      </c>
      <c r="C109" s="189">
        <f t="shared" si="7"/>
        <v>0</v>
      </c>
      <c r="D109" s="192"/>
      <c r="E109" s="192"/>
      <c r="F109" s="192"/>
      <c r="G109" s="192"/>
      <c r="H109" s="192"/>
      <c r="I109" s="58"/>
      <c r="J109" s="180">
        <f>IF(C109&lt;&gt;表二!E691,"与表二预算支出不一致",0)</f>
        <v>0</v>
      </c>
    </row>
    <row r="110" ht="20.1" customHeight="1" spans="1:10">
      <c r="A110" s="188">
        <v>21012</v>
      </c>
      <c r="B110" s="64" t="s">
        <v>568</v>
      </c>
      <c r="C110" s="189">
        <f t="shared" si="7"/>
        <v>0</v>
      </c>
      <c r="D110" s="192"/>
      <c r="E110" s="192"/>
      <c r="F110" s="192"/>
      <c r="G110" s="192"/>
      <c r="H110" s="192"/>
      <c r="I110" s="58"/>
      <c r="J110" s="180">
        <f>IF(C110&lt;&gt;表二!E696,"与表二预算支出不一致",0)</f>
        <v>0</v>
      </c>
    </row>
    <row r="111" ht="20.1" customHeight="1" spans="1:10">
      <c r="A111" s="188">
        <v>21013</v>
      </c>
      <c r="B111" s="64" t="s">
        <v>572</v>
      </c>
      <c r="C111" s="189">
        <f t="shared" si="7"/>
        <v>0</v>
      </c>
      <c r="D111" s="192"/>
      <c r="E111" s="192"/>
      <c r="F111" s="192"/>
      <c r="G111" s="192"/>
      <c r="H111" s="192"/>
      <c r="I111" s="58"/>
      <c r="J111" s="180">
        <f>IF(C111&lt;&gt;表二!E700,"与表二预算支出不一致",0)</f>
        <v>0</v>
      </c>
    </row>
    <row r="112" ht="20.1" customHeight="1" spans="1:10">
      <c r="A112" s="188">
        <v>21014</v>
      </c>
      <c r="B112" s="64" t="s">
        <v>576</v>
      </c>
      <c r="C112" s="189">
        <f t="shared" si="7"/>
        <v>0</v>
      </c>
      <c r="D112" s="192"/>
      <c r="E112" s="192"/>
      <c r="F112" s="192"/>
      <c r="G112" s="192"/>
      <c r="H112" s="192"/>
      <c r="I112" s="58"/>
      <c r="J112" s="180">
        <f>IF(C112&lt;&gt;表二!E704,"与表二预算支出不一致",0)</f>
        <v>0</v>
      </c>
    </row>
    <row r="113" ht="20.1" customHeight="1" spans="1:10">
      <c r="A113" s="188">
        <v>21015</v>
      </c>
      <c r="B113" s="64" t="s">
        <v>579</v>
      </c>
      <c r="C113" s="189">
        <f t="shared" si="7"/>
        <v>0</v>
      </c>
      <c r="D113" s="192"/>
      <c r="E113" s="192"/>
      <c r="F113" s="192"/>
      <c r="G113" s="192"/>
      <c r="H113" s="192"/>
      <c r="I113" s="58"/>
      <c r="J113" s="180">
        <f>IF(C113&lt;&gt;表二!E707,"与表二预算支出不一致",0)</f>
        <v>0</v>
      </c>
    </row>
    <row r="114" ht="20.1" customHeight="1" spans="1:10">
      <c r="A114" s="188">
        <v>21016</v>
      </c>
      <c r="B114" s="64" t="s">
        <v>583</v>
      </c>
      <c r="C114" s="189">
        <f t="shared" si="7"/>
        <v>0</v>
      </c>
      <c r="D114" s="192"/>
      <c r="E114" s="192"/>
      <c r="F114" s="192"/>
      <c r="G114" s="192"/>
      <c r="H114" s="192"/>
      <c r="I114" s="58"/>
      <c r="J114" s="180">
        <f>IF(C114&lt;&gt;表二!E716,"与表二预算支出不一致",0)</f>
        <v>0</v>
      </c>
    </row>
    <row r="115" ht="20.1" customHeight="1" spans="1:10">
      <c r="A115" s="188">
        <v>21099</v>
      </c>
      <c r="B115" s="64" t="s">
        <v>585</v>
      </c>
      <c r="C115" s="189">
        <f t="shared" si="7"/>
        <v>0</v>
      </c>
      <c r="D115" s="192"/>
      <c r="E115" s="192"/>
      <c r="F115" s="192"/>
      <c r="G115" s="192"/>
      <c r="H115" s="192"/>
      <c r="I115" s="58"/>
      <c r="J115" s="180">
        <f>IF(C115&lt;&gt;表二!E718,"与表二预算支出不一致",0)</f>
        <v>0</v>
      </c>
    </row>
    <row r="116" ht="20.1" customHeight="1" spans="1:10">
      <c r="A116" s="191">
        <v>211</v>
      </c>
      <c r="B116" s="83" t="s">
        <v>587</v>
      </c>
      <c r="C116" s="187">
        <f t="shared" si="7"/>
        <v>715.925</v>
      </c>
      <c r="D116" s="193">
        <f t="shared" ref="D116:I116" si="11">SUM(D117:D131)</f>
        <v>76.925</v>
      </c>
      <c r="E116" s="193">
        <f t="shared" si="11"/>
        <v>0</v>
      </c>
      <c r="F116" s="193">
        <f t="shared" si="11"/>
        <v>639</v>
      </c>
      <c r="G116" s="193">
        <f t="shared" si="11"/>
        <v>0</v>
      </c>
      <c r="H116" s="193">
        <f t="shared" si="11"/>
        <v>0</v>
      </c>
      <c r="I116" s="67">
        <f t="shared" si="11"/>
        <v>0</v>
      </c>
      <c r="J116" s="180">
        <f>IF(C116&lt;&gt;表二!E720,"与表二支出预算不一致",0)</f>
        <v>0</v>
      </c>
    </row>
    <row r="117" ht="20.1" customHeight="1" spans="1:10">
      <c r="A117" s="188">
        <v>21101</v>
      </c>
      <c r="B117" s="64" t="s">
        <v>588</v>
      </c>
      <c r="C117" s="189">
        <f t="shared" si="7"/>
        <v>76.925</v>
      </c>
      <c r="D117" s="148">
        <v>76.925</v>
      </c>
      <c r="E117" s="192"/>
      <c r="F117" s="192"/>
      <c r="G117" s="192"/>
      <c r="H117" s="192"/>
      <c r="I117" s="58"/>
      <c r="J117" s="180">
        <f>IF(C117&lt;&gt;表二!E721,"与表二预算支出不一致",0)</f>
        <v>0</v>
      </c>
    </row>
    <row r="118" ht="20.1" customHeight="1" spans="1:10">
      <c r="A118" s="188">
        <v>21102</v>
      </c>
      <c r="B118" s="64" t="s">
        <v>595</v>
      </c>
      <c r="C118" s="189">
        <f t="shared" si="7"/>
        <v>0</v>
      </c>
      <c r="D118" s="192"/>
      <c r="E118" s="192"/>
      <c r="F118" s="192"/>
      <c r="G118" s="192"/>
      <c r="H118" s="192"/>
      <c r="I118" s="58"/>
      <c r="J118" s="180">
        <f>IF(C118&lt;&gt;表二!E731,"与表二预算支出不一致",0)</f>
        <v>0</v>
      </c>
    </row>
    <row r="119" ht="20.1" customHeight="1" spans="1:10">
      <c r="A119" s="188">
        <v>21103</v>
      </c>
      <c r="B119" s="64" t="s">
        <v>599</v>
      </c>
      <c r="C119" s="189">
        <f t="shared" si="7"/>
        <v>639</v>
      </c>
      <c r="D119" s="148"/>
      <c r="E119" s="192"/>
      <c r="F119" s="148">
        <v>639</v>
      </c>
      <c r="G119" s="192"/>
      <c r="H119" s="192"/>
      <c r="I119" s="58"/>
      <c r="J119" s="180">
        <f>IF(C119&lt;&gt;表二!E735,"与表二预算支出不一致",0)</f>
        <v>0</v>
      </c>
    </row>
    <row r="120" ht="20.1" customHeight="1" spans="1:10">
      <c r="A120" s="188">
        <v>21104</v>
      </c>
      <c r="B120" s="64" t="s">
        <v>608</v>
      </c>
      <c r="C120" s="189">
        <f t="shared" si="7"/>
        <v>0</v>
      </c>
      <c r="D120" s="192"/>
      <c r="E120" s="192"/>
      <c r="F120" s="192"/>
      <c r="G120" s="192"/>
      <c r="H120" s="192"/>
      <c r="I120" s="58"/>
      <c r="J120" s="180">
        <f>IF(C120&lt;&gt;表二!E744,"与表二预算支出不一致",0)</f>
        <v>0</v>
      </c>
    </row>
    <row r="121" ht="20.1" customHeight="1" spans="1:10">
      <c r="A121" s="188">
        <v>21105</v>
      </c>
      <c r="B121" s="64" t="s">
        <v>615</v>
      </c>
      <c r="C121" s="189">
        <f t="shared" si="7"/>
        <v>0</v>
      </c>
      <c r="D121" s="192"/>
      <c r="E121" s="192"/>
      <c r="F121" s="192"/>
      <c r="G121" s="192"/>
      <c r="H121" s="192"/>
      <c r="I121" s="58"/>
      <c r="J121" s="180">
        <f>IF(C121&lt;&gt;表二!E751,"与表二预算支出不一致",0)</f>
        <v>0</v>
      </c>
    </row>
    <row r="122" ht="20.1" customHeight="1" spans="1:10">
      <c r="A122" s="188">
        <v>21106</v>
      </c>
      <c r="B122" s="64" t="s">
        <v>622</v>
      </c>
      <c r="C122" s="189">
        <f t="shared" si="7"/>
        <v>0</v>
      </c>
      <c r="D122" s="192"/>
      <c r="E122" s="192"/>
      <c r="F122" s="192"/>
      <c r="G122" s="192"/>
      <c r="H122" s="192"/>
      <c r="I122" s="58"/>
      <c r="J122" s="180">
        <f>IF(C122&lt;&gt;表二!E758,"与表二预算支出不一致",0)</f>
        <v>0</v>
      </c>
    </row>
    <row r="123" ht="20.1" customHeight="1" spans="1:10">
      <c r="A123" s="188">
        <v>21107</v>
      </c>
      <c r="B123" s="64" t="s">
        <v>628</v>
      </c>
      <c r="C123" s="189">
        <f t="shared" si="7"/>
        <v>0</v>
      </c>
      <c r="D123" s="192"/>
      <c r="E123" s="192"/>
      <c r="F123" s="192"/>
      <c r="G123" s="192"/>
      <c r="H123" s="192"/>
      <c r="I123" s="58"/>
      <c r="J123" s="180">
        <f>IF(C123&lt;&gt;表二!E764,"与表二预算支出不一致",0)</f>
        <v>0</v>
      </c>
    </row>
    <row r="124" ht="20.1" customHeight="1" spans="1:10">
      <c r="A124" s="188">
        <v>21108</v>
      </c>
      <c r="B124" s="64" t="s">
        <v>631</v>
      </c>
      <c r="C124" s="189">
        <f t="shared" si="7"/>
        <v>0</v>
      </c>
      <c r="D124" s="192"/>
      <c r="E124" s="192"/>
      <c r="F124" s="192"/>
      <c r="G124" s="192"/>
      <c r="H124" s="192"/>
      <c r="I124" s="58"/>
      <c r="J124" s="180">
        <f>IF(C124&lt;&gt;表二!E767,"与表二预算支出不一致",0)</f>
        <v>0</v>
      </c>
    </row>
    <row r="125" ht="20.1" customHeight="1" spans="1:10">
      <c r="A125" s="188">
        <v>21109</v>
      </c>
      <c r="B125" s="64" t="s">
        <v>634</v>
      </c>
      <c r="C125" s="189">
        <f t="shared" si="7"/>
        <v>0</v>
      </c>
      <c r="D125" s="192"/>
      <c r="E125" s="192"/>
      <c r="F125" s="192"/>
      <c r="G125" s="192"/>
      <c r="H125" s="192"/>
      <c r="I125" s="58"/>
      <c r="J125" s="180">
        <f>IF(C125&lt;&gt;表二!E770,"与表二预算支出不一致",0)</f>
        <v>0</v>
      </c>
    </row>
    <row r="126" ht="20.1" customHeight="1" spans="1:10">
      <c r="A126" s="188">
        <v>21110</v>
      </c>
      <c r="B126" s="64" t="s">
        <v>635</v>
      </c>
      <c r="C126" s="189">
        <f t="shared" si="7"/>
        <v>0</v>
      </c>
      <c r="D126" s="192"/>
      <c r="E126" s="192"/>
      <c r="F126" s="192"/>
      <c r="G126" s="192"/>
      <c r="H126" s="192"/>
      <c r="I126" s="58"/>
      <c r="J126" s="180">
        <f>IF(C126&lt;&gt;表二!E771,"与表二预算支出不一致",0)</f>
        <v>0</v>
      </c>
    </row>
    <row r="127" ht="20.1" customHeight="1" spans="1:10">
      <c r="A127" s="188">
        <v>21111</v>
      </c>
      <c r="B127" s="64" t="s">
        <v>636</v>
      </c>
      <c r="C127" s="189">
        <f t="shared" si="7"/>
        <v>0</v>
      </c>
      <c r="D127" s="192"/>
      <c r="E127" s="192"/>
      <c r="F127" s="192"/>
      <c r="G127" s="192"/>
      <c r="H127" s="192"/>
      <c r="I127" s="58"/>
      <c r="J127" s="180">
        <f>IF(C127&lt;&gt;表二!E772,"与表二预算支出不一致",0)</f>
        <v>0</v>
      </c>
    </row>
    <row r="128" ht="20.1" customHeight="1" spans="1:10">
      <c r="A128" s="188">
        <v>21112</v>
      </c>
      <c r="B128" s="64" t="s">
        <v>642</v>
      </c>
      <c r="C128" s="189">
        <f t="shared" si="7"/>
        <v>0</v>
      </c>
      <c r="D128" s="192"/>
      <c r="E128" s="192"/>
      <c r="F128" s="192"/>
      <c r="G128" s="192"/>
      <c r="H128" s="192"/>
      <c r="I128" s="58"/>
      <c r="J128" s="180">
        <f>IF(C128&lt;&gt;表二!E778,"与表二预算支出不一致",0)</f>
        <v>0</v>
      </c>
    </row>
    <row r="129" ht="20.1" customHeight="1" spans="1:10">
      <c r="A129" s="188">
        <v>21113</v>
      </c>
      <c r="B129" s="64" t="s">
        <v>643</v>
      </c>
      <c r="C129" s="189">
        <f t="shared" si="7"/>
        <v>0</v>
      </c>
      <c r="D129" s="192"/>
      <c r="E129" s="192"/>
      <c r="F129" s="192"/>
      <c r="G129" s="192"/>
      <c r="H129" s="192"/>
      <c r="I129" s="58"/>
      <c r="J129" s="180">
        <f>IF(C129&lt;&gt;表二!E779,"与表二预算支出不一致",0)</f>
        <v>0</v>
      </c>
    </row>
    <row r="130" ht="20.1" customHeight="1" spans="1:10">
      <c r="A130" s="188">
        <v>21114</v>
      </c>
      <c r="B130" s="64" t="s">
        <v>644</v>
      </c>
      <c r="C130" s="189">
        <f t="shared" si="7"/>
        <v>0</v>
      </c>
      <c r="D130" s="192"/>
      <c r="E130" s="192"/>
      <c r="F130" s="192"/>
      <c r="G130" s="192"/>
      <c r="H130" s="192"/>
      <c r="I130" s="58"/>
      <c r="J130" s="180">
        <f>IF(C130&lt;&gt;表二!E780,"与表二预算支出不一致",0)</f>
        <v>0</v>
      </c>
    </row>
    <row r="131" ht="20.1" customHeight="1" spans="1:10">
      <c r="A131" s="188">
        <v>21199</v>
      </c>
      <c r="B131" s="64" t="s">
        <v>650</v>
      </c>
      <c r="C131" s="189">
        <f t="shared" si="7"/>
        <v>0</v>
      </c>
      <c r="D131" s="192"/>
      <c r="E131" s="192"/>
      <c r="F131" s="192"/>
      <c r="G131" s="192"/>
      <c r="H131" s="192"/>
      <c r="I131" s="58"/>
      <c r="J131" s="180">
        <f>IF(C131&lt;&gt;表二!E791,"与表二预算支出不一致",0)</f>
        <v>0</v>
      </c>
    </row>
    <row r="132" ht="20.1" customHeight="1" spans="1:10">
      <c r="A132" s="191">
        <v>212</v>
      </c>
      <c r="B132" s="83" t="s">
        <v>652</v>
      </c>
      <c r="C132" s="187">
        <f t="shared" si="7"/>
        <v>8423.872</v>
      </c>
      <c r="D132" s="193">
        <f t="shared" ref="D132:I132" si="12">SUM(D133:D138)</f>
        <v>8423.872</v>
      </c>
      <c r="E132" s="193">
        <f t="shared" si="12"/>
        <v>0</v>
      </c>
      <c r="F132" s="193">
        <f t="shared" si="12"/>
        <v>0</v>
      </c>
      <c r="G132" s="193">
        <f t="shared" si="12"/>
        <v>0</v>
      </c>
      <c r="H132" s="193">
        <f t="shared" si="12"/>
        <v>0</v>
      </c>
      <c r="I132" s="67">
        <f t="shared" si="12"/>
        <v>0</v>
      </c>
      <c r="J132" s="180">
        <f>IF(C132&lt;&gt;表二!E793,"与表二支出预算不一致",0)</f>
        <v>0</v>
      </c>
    </row>
    <row r="133" ht="20.1" customHeight="1" spans="1:10">
      <c r="A133" s="188">
        <v>21201</v>
      </c>
      <c r="B133" s="64" t="s">
        <v>653</v>
      </c>
      <c r="C133" s="189">
        <f t="shared" si="7"/>
        <v>720.872</v>
      </c>
      <c r="D133" s="148">
        <v>720.872</v>
      </c>
      <c r="E133" s="192"/>
      <c r="F133" s="192"/>
      <c r="G133" s="192"/>
      <c r="H133" s="192"/>
      <c r="I133" s="58"/>
      <c r="J133" s="180">
        <f>IF(C133&lt;&gt;表二!E794,"与表二预算支出不一致",0)</f>
        <v>0</v>
      </c>
    </row>
    <row r="134" ht="20.1" customHeight="1" spans="1:10">
      <c r="A134" s="188">
        <v>21202</v>
      </c>
      <c r="B134" s="64" t="s">
        <v>661</v>
      </c>
      <c r="C134" s="189">
        <f t="shared" si="7"/>
        <v>0</v>
      </c>
      <c r="D134" s="192"/>
      <c r="E134" s="192"/>
      <c r="F134" s="192"/>
      <c r="G134" s="192"/>
      <c r="H134" s="192"/>
      <c r="I134" s="58"/>
      <c r="J134" s="180">
        <f>IF(C134&lt;&gt;表二!E805,"与表二预算支出不一致",0)</f>
        <v>0</v>
      </c>
    </row>
    <row r="135" ht="20.1" customHeight="1" spans="1:10">
      <c r="A135" s="188">
        <v>21203</v>
      </c>
      <c r="B135" s="64" t="s">
        <v>662</v>
      </c>
      <c r="C135" s="189">
        <f t="shared" ref="C135:C198" si="13">SUM(D135:I135)</f>
        <v>5153.7</v>
      </c>
      <c r="D135" s="148">
        <v>5153.7</v>
      </c>
      <c r="E135" s="192"/>
      <c r="F135" s="192"/>
      <c r="G135" s="192"/>
      <c r="H135" s="192"/>
      <c r="I135" s="58"/>
      <c r="J135" s="180">
        <f>IF(C135&lt;&gt;表二!E806,"与表二预算支出不一致",0)</f>
        <v>0</v>
      </c>
    </row>
    <row r="136" ht="20.1" customHeight="1" spans="1:10">
      <c r="A136" s="188">
        <v>21205</v>
      </c>
      <c r="B136" s="64" t="s">
        <v>665</v>
      </c>
      <c r="C136" s="189">
        <f t="shared" si="13"/>
        <v>2549.3</v>
      </c>
      <c r="D136" s="148">
        <v>2549.3</v>
      </c>
      <c r="E136" s="192"/>
      <c r="F136" s="192"/>
      <c r="G136" s="192"/>
      <c r="H136" s="192"/>
      <c r="I136" s="58"/>
      <c r="J136" s="180">
        <f>IF(C136&lt;&gt;表二!E809,"与表二预算支出不一致",0)</f>
        <v>0</v>
      </c>
    </row>
    <row r="137" ht="20.1" customHeight="1" spans="1:10">
      <c r="A137" s="188">
        <v>21206</v>
      </c>
      <c r="B137" s="64" t="s">
        <v>667</v>
      </c>
      <c r="C137" s="189">
        <f t="shared" si="13"/>
        <v>0</v>
      </c>
      <c r="D137" s="192"/>
      <c r="E137" s="192"/>
      <c r="F137" s="192"/>
      <c r="G137" s="192"/>
      <c r="H137" s="192"/>
      <c r="I137" s="58"/>
      <c r="J137" s="180">
        <f>IF(C137&lt;&gt;表二!E811,"与表二预算支出不一致",0)</f>
        <v>0</v>
      </c>
    </row>
    <row r="138" ht="20.1" customHeight="1" spans="1:10">
      <c r="A138" s="60">
        <v>21299</v>
      </c>
      <c r="B138" s="64" t="s">
        <v>669</v>
      </c>
      <c r="C138" s="189">
        <f t="shared" si="13"/>
        <v>0</v>
      </c>
      <c r="D138" s="192"/>
      <c r="E138" s="192"/>
      <c r="F138" s="192"/>
      <c r="G138" s="192"/>
      <c r="H138" s="192"/>
      <c r="I138" s="58"/>
      <c r="J138" s="180">
        <f>IF(C138&lt;&gt;表二!E813,"与表二预算支出不一致",0)</f>
        <v>0</v>
      </c>
    </row>
    <row r="139" ht="20.1" customHeight="1" spans="1:10">
      <c r="A139" s="191">
        <v>213</v>
      </c>
      <c r="B139" s="83" t="s">
        <v>671</v>
      </c>
      <c r="C139" s="187">
        <f t="shared" si="13"/>
        <v>1542.3</v>
      </c>
      <c r="D139" s="193">
        <f t="shared" ref="D139:I139" si="14">SUM(D140:D147)</f>
        <v>1542.3</v>
      </c>
      <c r="E139" s="193">
        <f t="shared" si="14"/>
        <v>0</v>
      </c>
      <c r="F139" s="193">
        <f t="shared" si="14"/>
        <v>0</v>
      </c>
      <c r="G139" s="193">
        <f t="shared" si="14"/>
        <v>0</v>
      </c>
      <c r="H139" s="193">
        <f t="shared" si="14"/>
        <v>0</v>
      </c>
      <c r="I139" s="67">
        <f t="shared" si="14"/>
        <v>0</v>
      </c>
      <c r="J139" s="180">
        <f>IF(C139&lt;&gt;表二!E815,"与表二支出预算不一致",0)</f>
        <v>0</v>
      </c>
    </row>
    <row r="140" ht="20.1" customHeight="1" spans="1:10">
      <c r="A140" s="188">
        <v>21301</v>
      </c>
      <c r="B140" s="64" t="s">
        <v>672</v>
      </c>
      <c r="C140" s="189">
        <f t="shared" si="13"/>
        <v>732</v>
      </c>
      <c r="D140" s="148">
        <v>732</v>
      </c>
      <c r="E140" s="192"/>
      <c r="F140" s="192"/>
      <c r="G140" s="192"/>
      <c r="H140" s="192"/>
      <c r="I140" s="58"/>
      <c r="J140" s="180">
        <f>IF(C140&lt;&gt;表二!E816,"与表二预算支出不一致",0)</f>
        <v>0</v>
      </c>
    </row>
    <row r="141" ht="20.1" customHeight="1" spans="1:10">
      <c r="A141" s="188">
        <v>21302</v>
      </c>
      <c r="B141" s="64" t="s">
        <v>694</v>
      </c>
      <c r="C141" s="189">
        <f t="shared" si="13"/>
        <v>2.5</v>
      </c>
      <c r="D141" s="148">
        <v>2.5</v>
      </c>
      <c r="E141" s="192"/>
      <c r="F141" s="192"/>
      <c r="G141" s="192"/>
      <c r="H141" s="192"/>
      <c r="I141" s="58"/>
      <c r="J141" s="180">
        <f>IF(C141&lt;&gt;表二!E842,"与表二预算支出不一致",0)</f>
        <v>0</v>
      </c>
    </row>
    <row r="142" ht="20.1" customHeight="1" spans="1:10">
      <c r="A142" s="188">
        <v>21303</v>
      </c>
      <c r="B142" s="64" t="s">
        <v>712</v>
      </c>
      <c r="C142" s="189">
        <f t="shared" si="13"/>
        <v>9.5</v>
      </c>
      <c r="D142" s="148">
        <v>9.5</v>
      </c>
      <c r="E142" s="192"/>
      <c r="F142" s="192"/>
      <c r="G142" s="192"/>
      <c r="H142" s="192"/>
      <c r="I142" s="58"/>
      <c r="J142" s="180">
        <f>IF(C142&lt;&gt;表二!E864,"与表二预算支出不一致",0)</f>
        <v>0</v>
      </c>
    </row>
    <row r="143" ht="20.1" customHeight="1" spans="1:10">
      <c r="A143" s="188">
        <v>21305</v>
      </c>
      <c r="B143" s="64" t="s">
        <v>736</v>
      </c>
      <c r="C143" s="189">
        <f t="shared" si="13"/>
        <v>100</v>
      </c>
      <c r="D143" s="148">
        <v>100</v>
      </c>
      <c r="E143" s="192"/>
      <c r="F143" s="192"/>
      <c r="G143" s="192"/>
      <c r="H143" s="192"/>
      <c r="I143" s="58"/>
      <c r="J143" s="180">
        <f>IF(C143&lt;&gt;表二!E892,"与表二预算支出不一致",0)</f>
        <v>0</v>
      </c>
    </row>
    <row r="144" ht="20.1" customHeight="1" spans="1:10">
      <c r="A144" s="188">
        <v>21307</v>
      </c>
      <c r="B144" s="64" t="s">
        <v>743</v>
      </c>
      <c r="C144" s="189">
        <f t="shared" si="13"/>
        <v>693.3</v>
      </c>
      <c r="D144" s="148">
        <v>693.3</v>
      </c>
      <c r="E144" s="192"/>
      <c r="F144" s="192"/>
      <c r="G144" s="192"/>
      <c r="H144" s="192"/>
      <c r="I144" s="58"/>
      <c r="J144" s="180">
        <f>IF(C144&lt;&gt;表二!E903,"与表二预算支出不一致",0)</f>
        <v>0</v>
      </c>
    </row>
    <row r="145" ht="20.1" customHeight="1" spans="1:10">
      <c r="A145" s="188">
        <v>21308</v>
      </c>
      <c r="B145" s="64" t="s">
        <v>750</v>
      </c>
      <c r="C145" s="189">
        <f t="shared" si="13"/>
        <v>5</v>
      </c>
      <c r="D145" s="148">
        <v>5</v>
      </c>
      <c r="E145" s="192"/>
      <c r="F145" s="192"/>
      <c r="G145" s="192"/>
      <c r="H145" s="192"/>
      <c r="I145" s="58"/>
      <c r="J145" s="180">
        <f>IF(C145&lt;&gt;表二!E910,"与表二预算支出不一致",0)</f>
        <v>0</v>
      </c>
    </row>
    <row r="146" ht="20.1" customHeight="1" spans="1:10">
      <c r="A146" s="188">
        <v>21309</v>
      </c>
      <c r="B146" s="64" t="s">
        <v>756</v>
      </c>
      <c r="C146" s="189">
        <f t="shared" si="13"/>
        <v>0</v>
      </c>
      <c r="D146" s="192"/>
      <c r="E146" s="192"/>
      <c r="F146" s="192"/>
      <c r="G146" s="192"/>
      <c r="H146" s="192"/>
      <c r="I146" s="58"/>
      <c r="J146" s="180">
        <f>IF(C146&lt;&gt;表二!E916,"与表二预算支出不一致",0)</f>
        <v>0</v>
      </c>
    </row>
    <row r="147" ht="20.1" customHeight="1" spans="1:10">
      <c r="A147" s="188">
        <v>21399</v>
      </c>
      <c r="B147" s="64" t="s">
        <v>759</v>
      </c>
      <c r="C147" s="189">
        <f t="shared" si="13"/>
        <v>0</v>
      </c>
      <c r="D147" s="192"/>
      <c r="E147" s="192"/>
      <c r="F147" s="192"/>
      <c r="G147" s="192"/>
      <c r="H147" s="192"/>
      <c r="I147" s="58"/>
      <c r="J147" s="180">
        <f>IF(C147&lt;&gt;表二!E919,"与表二预算支出不一致",0)</f>
        <v>0</v>
      </c>
    </row>
    <row r="148" ht="20.1" customHeight="1" spans="1:10">
      <c r="A148" s="191">
        <v>214</v>
      </c>
      <c r="B148" s="83" t="s">
        <v>762</v>
      </c>
      <c r="C148" s="187">
        <f t="shared" si="13"/>
        <v>0</v>
      </c>
      <c r="D148" s="193">
        <f t="shared" ref="D148:I148" si="15">SUM(D149:D154)</f>
        <v>0</v>
      </c>
      <c r="E148" s="193">
        <f t="shared" si="15"/>
        <v>0</v>
      </c>
      <c r="F148" s="193">
        <f t="shared" si="15"/>
        <v>0</v>
      </c>
      <c r="G148" s="193">
        <f t="shared" si="15"/>
        <v>0</v>
      </c>
      <c r="H148" s="193">
        <f t="shared" si="15"/>
        <v>0</v>
      </c>
      <c r="I148" s="67">
        <f t="shared" si="15"/>
        <v>0</v>
      </c>
      <c r="J148" s="180">
        <f>IF(C148&lt;&gt;表二!E922,"与表二支出预算不一致",0)</f>
        <v>0</v>
      </c>
    </row>
    <row r="149" ht="20.1" customHeight="1" spans="1:10">
      <c r="A149" s="188">
        <v>21401</v>
      </c>
      <c r="B149" s="64" t="s">
        <v>763</v>
      </c>
      <c r="C149" s="189">
        <f t="shared" si="13"/>
        <v>0</v>
      </c>
      <c r="D149" s="192"/>
      <c r="E149" s="192"/>
      <c r="F149" s="192"/>
      <c r="G149" s="192"/>
      <c r="H149" s="192"/>
      <c r="I149" s="58"/>
      <c r="J149" s="180">
        <f>IF(C149&lt;&gt;表二!E923,"与表二预算支出不一致",0)</f>
        <v>0</v>
      </c>
    </row>
    <row r="150" ht="20.1" customHeight="1" spans="1:10">
      <c r="A150" s="188">
        <v>21402</v>
      </c>
      <c r="B150" s="64" t="s">
        <v>782</v>
      </c>
      <c r="C150" s="189">
        <f t="shared" si="13"/>
        <v>0</v>
      </c>
      <c r="D150" s="192"/>
      <c r="E150" s="192"/>
      <c r="F150" s="192"/>
      <c r="G150" s="192"/>
      <c r="H150" s="192"/>
      <c r="I150" s="58"/>
      <c r="J150" s="180">
        <f>IF(C150&lt;&gt;表二!E945,"与表二预算支出不一致",0)</f>
        <v>0</v>
      </c>
    </row>
    <row r="151" ht="20.1" customHeight="1" spans="1:10">
      <c r="A151" s="188">
        <v>21403</v>
      </c>
      <c r="B151" s="64" t="s">
        <v>789</v>
      </c>
      <c r="C151" s="189">
        <f t="shared" si="13"/>
        <v>0</v>
      </c>
      <c r="D151" s="192"/>
      <c r="E151" s="192"/>
      <c r="F151" s="192"/>
      <c r="G151" s="192"/>
      <c r="H151" s="192"/>
      <c r="I151" s="58"/>
      <c r="J151" s="180">
        <f>IF(C151&lt;&gt;表二!E955,"与表二预算支出不一致",0)</f>
        <v>0</v>
      </c>
    </row>
    <row r="152" ht="20.1" customHeight="1" spans="1:10">
      <c r="A152" s="188">
        <v>21405</v>
      </c>
      <c r="B152" s="64" t="s">
        <v>796</v>
      </c>
      <c r="C152" s="189">
        <f t="shared" si="13"/>
        <v>0</v>
      </c>
      <c r="D152" s="192"/>
      <c r="E152" s="192"/>
      <c r="F152" s="192"/>
      <c r="G152" s="192"/>
      <c r="H152" s="192"/>
      <c r="I152" s="58"/>
      <c r="J152" s="180">
        <f>IF(C152&lt;&gt;表二!E965,"与表二预算支出不一致",0)</f>
        <v>0</v>
      </c>
    </row>
    <row r="153" ht="20.1" customHeight="1" spans="1:10">
      <c r="A153" s="188">
        <v>21406</v>
      </c>
      <c r="B153" s="64" t="s">
        <v>799</v>
      </c>
      <c r="C153" s="189">
        <f t="shared" si="13"/>
        <v>0</v>
      </c>
      <c r="D153" s="192"/>
      <c r="E153" s="192"/>
      <c r="F153" s="192"/>
      <c r="G153" s="192"/>
      <c r="H153" s="192"/>
      <c r="I153" s="58"/>
      <c r="J153" s="180">
        <f>IF(C153&lt;&gt;表二!E972,"与表二预算支出不一致",0)</f>
        <v>0</v>
      </c>
    </row>
    <row r="154" ht="20.1" customHeight="1" spans="1:10">
      <c r="A154" s="188">
        <v>21499</v>
      </c>
      <c r="B154" s="64" t="s">
        <v>804</v>
      </c>
      <c r="C154" s="189">
        <f t="shared" si="13"/>
        <v>0</v>
      </c>
      <c r="D154" s="192"/>
      <c r="E154" s="192"/>
      <c r="F154" s="192"/>
      <c r="G154" s="192"/>
      <c r="H154" s="192"/>
      <c r="I154" s="58"/>
      <c r="J154" s="180">
        <f>IF(C154&lt;&gt;表二!E977,"与表二预算支出不一致",0)</f>
        <v>0</v>
      </c>
    </row>
    <row r="155" ht="20.1" customHeight="1" spans="1:10">
      <c r="A155" s="191">
        <v>215</v>
      </c>
      <c r="B155" s="83" t="s">
        <v>807</v>
      </c>
      <c r="C155" s="187">
        <f t="shared" si="13"/>
        <v>0</v>
      </c>
      <c r="D155" s="193">
        <f t="shared" ref="D155:I155" si="16">SUM(D156:D162)</f>
        <v>0</v>
      </c>
      <c r="E155" s="193">
        <f t="shared" si="16"/>
        <v>0</v>
      </c>
      <c r="F155" s="193">
        <f t="shared" si="16"/>
        <v>0</v>
      </c>
      <c r="G155" s="193">
        <f t="shared" si="16"/>
        <v>0</v>
      </c>
      <c r="H155" s="193">
        <f t="shared" si="16"/>
        <v>0</v>
      </c>
      <c r="I155" s="67">
        <f t="shared" si="16"/>
        <v>0</v>
      </c>
      <c r="J155" s="180">
        <f>IF(C155&lt;&gt;表二!E980,"与表二支出预算不一致",0)</f>
        <v>0</v>
      </c>
    </row>
    <row r="156" ht="20.1" customHeight="1" spans="1:10">
      <c r="A156" s="188">
        <v>21501</v>
      </c>
      <c r="B156" s="64" t="s">
        <v>808</v>
      </c>
      <c r="C156" s="189">
        <f t="shared" si="13"/>
        <v>0</v>
      </c>
      <c r="D156" s="192"/>
      <c r="E156" s="192"/>
      <c r="F156" s="192"/>
      <c r="G156" s="192"/>
      <c r="H156" s="192"/>
      <c r="I156" s="58"/>
      <c r="J156" s="180">
        <f>IF(C156&lt;&gt;表二!E981,"与表二预算支出不一致",0)</f>
        <v>0</v>
      </c>
    </row>
    <row r="157" ht="20.1" customHeight="1" spans="1:10">
      <c r="A157" s="188">
        <v>21502</v>
      </c>
      <c r="B157" s="64" t="s">
        <v>815</v>
      </c>
      <c r="C157" s="189">
        <f t="shared" si="13"/>
        <v>0</v>
      </c>
      <c r="D157" s="192"/>
      <c r="E157" s="192"/>
      <c r="F157" s="192"/>
      <c r="G157" s="192"/>
      <c r="H157" s="192"/>
      <c r="I157" s="58"/>
      <c r="J157" s="180">
        <f>IF(C157&lt;&gt;表二!E991,"与表二预算支出不一致",0)</f>
        <v>0</v>
      </c>
    </row>
    <row r="158" ht="20.1" customHeight="1" spans="1:10">
      <c r="A158" s="188">
        <v>21503</v>
      </c>
      <c r="B158" s="64" t="s">
        <v>828</v>
      </c>
      <c r="C158" s="189">
        <f t="shared" si="13"/>
        <v>0</v>
      </c>
      <c r="D158" s="192"/>
      <c r="E158" s="192"/>
      <c r="F158" s="192"/>
      <c r="G158" s="192"/>
      <c r="H158" s="192"/>
      <c r="I158" s="58"/>
      <c r="J158" s="180">
        <f>IF(C158&lt;&gt;表二!E1007,"与表二预算支出不一致",0)</f>
        <v>0</v>
      </c>
    </row>
    <row r="159" ht="20.1" customHeight="1" spans="1:10">
      <c r="A159" s="188">
        <v>21505</v>
      </c>
      <c r="B159" s="64" t="s">
        <v>830</v>
      </c>
      <c r="C159" s="189">
        <f t="shared" si="13"/>
        <v>0</v>
      </c>
      <c r="D159" s="192"/>
      <c r="E159" s="192"/>
      <c r="F159" s="192"/>
      <c r="G159" s="192"/>
      <c r="H159" s="192"/>
      <c r="I159" s="58"/>
      <c r="J159" s="180">
        <f>IF(C159&lt;&gt;表二!E1012,"与表二预算支出不一致",0)</f>
        <v>0</v>
      </c>
    </row>
    <row r="160" ht="20.1" customHeight="1" spans="1:10">
      <c r="A160" s="188">
        <v>21507</v>
      </c>
      <c r="B160" s="64" t="s">
        <v>837</v>
      </c>
      <c r="C160" s="189">
        <f t="shared" si="13"/>
        <v>0</v>
      </c>
      <c r="D160" s="192"/>
      <c r="E160" s="192"/>
      <c r="F160" s="192"/>
      <c r="G160" s="192"/>
      <c r="H160" s="192"/>
      <c r="I160" s="58"/>
      <c r="J160" s="180">
        <f>IF(C160&lt;&gt;表二!E1023,"与表二预算支出不一致",0)</f>
        <v>0</v>
      </c>
    </row>
    <row r="161" ht="20.1" customHeight="1" spans="1:10">
      <c r="A161" s="188">
        <v>21508</v>
      </c>
      <c r="B161" s="64" t="s">
        <v>841</v>
      </c>
      <c r="C161" s="189">
        <f t="shared" si="13"/>
        <v>0</v>
      </c>
      <c r="D161" s="192"/>
      <c r="E161" s="192"/>
      <c r="F161" s="192"/>
      <c r="G161" s="192"/>
      <c r="H161" s="192"/>
      <c r="I161" s="58"/>
      <c r="J161" s="180">
        <f>IF(C161&lt;&gt;表二!E1030,"与表二预算支出不一致",0)</f>
        <v>0</v>
      </c>
    </row>
    <row r="162" ht="20.1" customHeight="1" spans="1:10">
      <c r="A162" s="188">
        <v>21599</v>
      </c>
      <c r="B162" s="64" t="s">
        <v>846</v>
      </c>
      <c r="C162" s="189">
        <f t="shared" si="13"/>
        <v>0</v>
      </c>
      <c r="D162" s="192"/>
      <c r="E162" s="192"/>
      <c r="F162" s="192"/>
      <c r="G162" s="192"/>
      <c r="H162" s="192"/>
      <c r="I162" s="58"/>
      <c r="J162" s="180">
        <f>IF(C162&lt;&gt;表二!E1038,"与表二预算支出不一致",0)</f>
        <v>0</v>
      </c>
    </row>
    <row r="163" ht="20.1" customHeight="1" spans="1:10">
      <c r="A163" s="191">
        <v>216</v>
      </c>
      <c r="B163" s="83" t="s">
        <v>852</v>
      </c>
      <c r="C163" s="187">
        <f t="shared" si="13"/>
        <v>13281.548918</v>
      </c>
      <c r="D163" s="193">
        <f t="shared" ref="D163:I163" si="17">SUM(D164:D166)</f>
        <v>13281.548918</v>
      </c>
      <c r="E163" s="193">
        <f t="shared" si="17"/>
        <v>0</v>
      </c>
      <c r="F163" s="193">
        <f t="shared" si="17"/>
        <v>0</v>
      </c>
      <c r="G163" s="193">
        <f t="shared" si="17"/>
        <v>0</v>
      </c>
      <c r="H163" s="193">
        <f t="shared" si="17"/>
        <v>0</v>
      </c>
      <c r="I163" s="67">
        <f t="shared" si="17"/>
        <v>0</v>
      </c>
      <c r="J163" s="180">
        <f>IF(C163&lt;&gt;表二!E1044,"与表二支出预算不一致",0)</f>
        <v>0</v>
      </c>
    </row>
    <row r="164" ht="20.1" customHeight="1" spans="1:10">
      <c r="A164" s="188">
        <v>21602</v>
      </c>
      <c r="B164" s="64" t="s">
        <v>853</v>
      </c>
      <c r="C164" s="189">
        <f t="shared" si="13"/>
        <v>13281.548918</v>
      </c>
      <c r="D164" s="148">
        <v>13281.548918</v>
      </c>
      <c r="E164" s="192"/>
      <c r="F164" s="192"/>
      <c r="G164" s="192"/>
      <c r="H164" s="192"/>
      <c r="I164" s="58"/>
      <c r="J164" s="180">
        <f>IF(C164&lt;&gt;表二!E1045,"与表二预算支出不一致",0)</f>
        <v>0</v>
      </c>
    </row>
    <row r="165" ht="20.1" customHeight="1" spans="1:10">
      <c r="A165" s="188">
        <v>21606</v>
      </c>
      <c r="B165" s="64" t="s">
        <v>859</v>
      </c>
      <c r="C165" s="189">
        <f t="shared" si="13"/>
        <v>0</v>
      </c>
      <c r="D165" s="192"/>
      <c r="E165" s="192"/>
      <c r="F165" s="192"/>
      <c r="G165" s="192"/>
      <c r="H165" s="192"/>
      <c r="I165" s="58"/>
      <c r="J165" s="180">
        <f>IF(C165&lt;&gt;表二!E1055,"与表二预算支出不一致",0)</f>
        <v>0</v>
      </c>
    </row>
    <row r="166" ht="20.1" customHeight="1" spans="1:10">
      <c r="A166" s="188">
        <v>21699</v>
      </c>
      <c r="B166" s="64" t="s">
        <v>862</v>
      </c>
      <c r="C166" s="189">
        <f t="shared" si="13"/>
        <v>0</v>
      </c>
      <c r="D166" s="192"/>
      <c r="E166" s="192"/>
      <c r="F166" s="192"/>
      <c r="G166" s="192"/>
      <c r="H166" s="192"/>
      <c r="I166" s="58"/>
      <c r="J166" s="180">
        <f>IF(C166&lt;&gt;表二!E1061,"与表二预算支出不一致",0)</f>
        <v>0</v>
      </c>
    </row>
    <row r="167" ht="20.1" customHeight="1" spans="1:10">
      <c r="A167" s="191">
        <v>217</v>
      </c>
      <c r="B167" s="83" t="s">
        <v>865</v>
      </c>
      <c r="C167" s="187">
        <f t="shared" si="13"/>
        <v>0</v>
      </c>
      <c r="D167" s="193">
        <f t="shared" ref="D167:I167" si="18">SUM(D168:D172)</f>
        <v>0</v>
      </c>
      <c r="E167" s="193">
        <f t="shared" si="18"/>
        <v>0</v>
      </c>
      <c r="F167" s="193">
        <f t="shared" si="18"/>
        <v>0</v>
      </c>
      <c r="G167" s="193">
        <f t="shared" si="18"/>
        <v>0</v>
      </c>
      <c r="H167" s="193">
        <f t="shared" si="18"/>
        <v>0</v>
      </c>
      <c r="I167" s="67">
        <f t="shared" si="18"/>
        <v>0</v>
      </c>
      <c r="J167" s="180">
        <f>IF(C167&lt;&gt;表二!E1064,"与表二支出预算不一致",0)</f>
        <v>0</v>
      </c>
    </row>
    <row r="168" ht="20.1" customHeight="1" spans="1:10">
      <c r="A168" s="188">
        <v>21701</v>
      </c>
      <c r="B168" s="64" t="s">
        <v>866</v>
      </c>
      <c r="C168" s="189">
        <f t="shared" si="13"/>
        <v>0</v>
      </c>
      <c r="D168" s="192"/>
      <c r="E168" s="192"/>
      <c r="F168" s="192"/>
      <c r="G168" s="192"/>
      <c r="H168" s="192"/>
      <c r="I168" s="58"/>
      <c r="J168" s="180">
        <f>IF(C168&lt;&gt;表二!E1065,"与表二预算支出不一致",0)</f>
        <v>0</v>
      </c>
    </row>
    <row r="169" ht="20.1" customHeight="1" spans="1:10">
      <c r="A169" s="188">
        <v>21702</v>
      </c>
      <c r="B169" s="64" t="s">
        <v>869</v>
      </c>
      <c r="C169" s="189">
        <f t="shared" si="13"/>
        <v>0</v>
      </c>
      <c r="D169" s="192"/>
      <c r="E169" s="192"/>
      <c r="F169" s="192"/>
      <c r="G169" s="192"/>
      <c r="H169" s="192"/>
      <c r="I169" s="58"/>
      <c r="J169" s="180">
        <f>IF(C169&lt;&gt;表二!E1072,"与表二预算支出不一致",0)</f>
        <v>0</v>
      </c>
    </row>
    <row r="170" ht="20.1" customHeight="1" spans="1:10">
      <c r="A170" s="188">
        <v>21703</v>
      </c>
      <c r="B170" s="64" t="s">
        <v>879</v>
      </c>
      <c r="C170" s="189">
        <f t="shared" si="13"/>
        <v>0</v>
      </c>
      <c r="D170" s="192"/>
      <c r="E170" s="192"/>
      <c r="F170" s="192"/>
      <c r="G170" s="192"/>
      <c r="H170" s="192"/>
      <c r="I170" s="58"/>
      <c r="J170" s="180">
        <f>IF(C170&lt;&gt;表二!E1082,"与表二预算支出不一致",0)</f>
        <v>0</v>
      </c>
    </row>
    <row r="171" ht="20.1" customHeight="1" spans="1:10">
      <c r="A171" s="188">
        <v>21704</v>
      </c>
      <c r="B171" s="64" t="s">
        <v>885</v>
      </c>
      <c r="C171" s="189">
        <f t="shared" si="13"/>
        <v>0</v>
      </c>
      <c r="D171" s="192"/>
      <c r="E171" s="192"/>
      <c r="F171" s="192"/>
      <c r="G171" s="192"/>
      <c r="H171" s="192"/>
      <c r="I171" s="58"/>
      <c r="J171" s="180">
        <f>IF(C171&lt;&gt;表二!E1088,"与表二预算支出不一致",0)</f>
        <v>0</v>
      </c>
    </row>
    <row r="172" ht="20.1" customHeight="1" spans="1:10">
      <c r="A172" s="188">
        <v>21799</v>
      </c>
      <c r="B172" s="64" t="s">
        <v>888</v>
      </c>
      <c r="C172" s="189">
        <f t="shared" si="13"/>
        <v>0</v>
      </c>
      <c r="D172" s="192"/>
      <c r="E172" s="192"/>
      <c r="F172" s="192"/>
      <c r="G172" s="192"/>
      <c r="H172" s="192"/>
      <c r="I172" s="58"/>
      <c r="J172" s="180">
        <f>IF(C172&lt;&gt;表二!E1091,"与表二预算支出不一致",0)</f>
        <v>0</v>
      </c>
    </row>
    <row r="173" ht="20.1" customHeight="1" spans="1:10">
      <c r="A173" s="191">
        <v>219</v>
      </c>
      <c r="B173" s="83" t="s">
        <v>891</v>
      </c>
      <c r="C173" s="187">
        <f t="shared" si="13"/>
        <v>0</v>
      </c>
      <c r="D173" s="193">
        <f t="shared" ref="D173:I173" si="19">SUM(D174:D182)</f>
        <v>0</v>
      </c>
      <c r="E173" s="193">
        <f t="shared" si="19"/>
        <v>0</v>
      </c>
      <c r="F173" s="193">
        <f t="shared" si="19"/>
        <v>0</v>
      </c>
      <c r="G173" s="193">
        <f t="shared" si="19"/>
        <v>0</v>
      </c>
      <c r="H173" s="193">
        <f t="shared" si="19"/>
        <v>0</v>
      </c>
      <c r="I173" s="67">
        <f t="shared" si="19"/>
        <v>0</v>
      </c>
      <c r="J173" s="180">
        <f>IF(C173&lt;&gt;表二!E1094,"与表二支出预算不一致",0)</f>
        <v>0</v>
      </c>
    </row>
    <row r="174" ht="20.1" customHeight="1" spans="1:10">
      <c r="A174" s="188">
        <v>21901</v>
      </c>
      <c r="B174" s="64" t="s">
        <v>892</v>
      </c>
      <c r="C174" s="189">
        <f t="shared" si="13"/>
        <v>0</v>
      </c>
      <c r="D174" s="192"/>
      <c r="E174" s="192"/>
      <c r="F174" s="192"/>
      <c r="G174" s="192"/>
      <c r="H174" s="192"/>
      <c r="I174" s="58"/>
      <c r="J174" s="180">
        <f>IF(C174&lt;&gt;表二!E1095,"与表二预算支出不一致",0)</f>
        <v>0</v>
      </c>
    </row>
    <row r="175" ht="20.1" customHeight="1" spans="1:10">
      <c r="A175" s="188">
        <v>21902</v>
      </c>
      <c r="B175" s="64" t="s">
        <v>893</v>
      </c>
      <c r="C175" s="189">
        <f t="shared" si="13"/>
        <v>0</v>
      </c>
      <c r="D175" s="192"/>
      <c r="E175" s="192"/>
      <c r="F175" s="192"/>
      <c r="G175" s="192"/>
      <c r="H175" s="192"/>
      <c r="I175" s="58"/>
      <c r="J175" s="180">
        <f>IF(C175&lt;&gt;表二!E1096,"与表二预算支出不一致",0)</f>
        <v>0</v>
      </c>
    </row>
    <row r="176" ht="20.1" customHeight="1" spans="1:10">
      <c r="A176" s="188">
        <v>21903</v>
      </c>
      <c r="B176" s="64" t="s">
        <v>894</v>
      </c>
      <c r="C176" s="189">
        <f t="shared" si="13"/>
        <v>0</v>
      </c>
      <c r="D176" s="192"/>
      <c r="E176" s="192"/>
      <c r="F176" s="192"/>
      <c r="G176" s="192"/>
      <c r="H176" s="192"/>
      <c r="I176" s="58"/>
      <c r="J176" s="180">
        <f>IF(C176&lt;&gt;表二!E1097,"与表二预算支出不一致",0)</f>
        <v>0</v>
      </c>
    </row>
    <row r="177" ht="20.1" customHeight="1" spans="1:10">
      <c r="A177" s="188">
        <v>21904</v>
      </c>
      <c r="B177" s="64" t="s">
        <v>895</v>
      </c>
      <c r="C177" s="189">
        <f t="shared" si="13"/>
        <v>0</v>
      </c>
      <c r="D177" s="192"/>
      <c r="E177" s="192"/>
      <c r="F177" s="192"/>
      <c r="G177" s="192"/>
      <c r="H177" s="192"/>
      <c r="I177" s="58"/>
      <c r="J177" s="180">
        <f>IF(C177&lt;&gt;表二!E1098,"与表二预算支出不一致",0)</f>
        <v>0</v>
      </c>
    </row>
    <row r="178" ht="20.1" customHeight="1" spans="1:10">
      <c r="A178" s="188">
        <v>21905</v>
      </c>
      <c r="B178" s="64" t="s">
        <v>896</v>
      </c>
      <c r="C178" s="189">
        <f t="shared" si="13"/>
        <v>0</v>
      </c>
      <c r="D178" s="192"/>
      <c r="E178" s="192"/>
      <c r="F178" s="192"/>
      <c r="G178" s="192"/>
      <c r="H178" s="192"/>
      <c r="I178" s="58"/>
      <c r="J178" s="180">
        <f>IF(C178&lt;&gt;表二!E1099,"与表二预算支出不一致",0)</f>
        <v>0</v>
      </c>
    </row>
    <row r="179" ht="20.1" customHeight="1" spans="1:10">
      <c r="A179" s="188">
        <v>21906</v>
      </c>
      <c r="B179" s="64" t="s">
        <v>672</v>
      </c>
      <c r="C179" s="189">
        <f t="shared" si="13"/>
        <v>0</v>
      </c>
      <c r="D179" s="192"/>
      <c r="E179" s="192"/>
      <c r="F179" s="192"/>
      <c r="G179" s="192"/>
      <c r="H179" s="192"/>
      <c r="I179" s="58"/>
      <c r="J179" s="180">
        <f>IF(C179&lt;&gt;表二!E1100,"与表二预算支出不一致",0)</f>
        <v>0</v>
      </c>
    </row>
    <row r="180" ht="20.1" customHeight="1" spans="1:10">
      <c r="A180" s="188">
        <v>21907</v>
      </c>
      <c r="B180" s="64" t="s">
        <v>897</v>
      </c>
      <c r="C180" s="189">
        <f t="shared" si="13"/>
        <v>0</v>
      </c>
      <c r="D180" s="192"/>
      <c r="E180" s="192"/>
      <c r="F180" s="192"/>
      <c r="G180" s="192"/>
      <c r="H180" s="192"/>
      <c r="I180" s="58"/>
      <c r="J180" s="180">
        <f>IF(C180&lt;&gt;表二!E1101,"与表二预算支出不一致",0)</f>
        <v>0</v>
      </c>
    </row>
    <row r="181" ht="20.1" customHeight="1" spans="1:10">
      <c r="A181" s="188">
        <v>21908</v>
      </c>
      <c r="B181" s="64" t="s">
        <v>898</v>
      </c>
      <c r="C181" s="189">
        <f t="shared" si="13"/>
        <v>0</v>
      </c>
      <c r="D181" s="192"/>
      <c r="E181" s="192"/>
      <c r="F181" s="192"/>
      <c r="G181" s="192"/>
      <c r="H181" s="192"/>
      <c r="I181" s="58"/>
      <c r="J181" s="180">
        <f>IF(C181&lt;&gt;表二!E1102,"与表二预算支出不一致",0)</f>
        <v>0</v>
      </c>
    </row>
    <row r="182" ht="20.1" customHeight="1" spans="1:10">
      <c r="A182" s="188">
        <v>21999</v>
      </c>
      <c r="B182" s="64" t="s">
        <v>899</v>
      </c>
      <c r="C182" s="189">
        <f t="shared" si="13"/>
        <v>0</v>
      </c>
      <c r="D182" s="192"/>
      <c r="E182" s="192"/>
      <c r="F182" s="192"/>
      <c r="G182" s="192"/>
      <c r="H182" s="192"/>
      <c r="I182" s="58"/>
      <c r="J182" s="180">
        <f>IF(C182&lt;&gt;表二!E1103,"与表二预算支出不一致",0)</f>
        <v>0</v>
      </c>
    </row>
    <row r="183" ht="20.1" customHeight="1" spans="1:10">
      <c r="A183" s="191">
        <v>220</v>
      </c>
      <c r="B183" s="83" t="s">
        <v>900</v>
      </c>
      <c r="C183" s="187">
        <f t="shared" si="13"/>
        <v>430</v>
      </c>
      <c r="D183" s="193">
        <f t="shared" ref="D183:I183" si="20">SUM(D184:D186)</f>
        <v>430</v>
      </c>
      <c r="E183" s="193">
        <f t="shared" si="20"/>
        <v>0</v>
      </c>
      <c r="F183" s="193">
        <f t="shared" si="20"/>
        <v>0</v>
      </c>
      <c r="G183" s="193">
        <f t="shared" si="20"/>
        <v>0</v>
      </c>
      <c r="H183" s="193">
        <f t="shared" si="20"/>
        <v>0</v>
      </c>
      <c r="I183" s="67">
        <f t="shared" si="20"/>
        <v>0</v>
      </c>
      <c r="J183" s="180">
        <f>IF(C183&lt;&gt;表二!E1104,"与表二支出预算不一致",0)</f>
        <v>0</v>
      </c>
    </row>
    <row r="184" ht="20.1" customHeight="1" spans="1:10">
      <c r="A184" s="188">
        <v>22001</v>
      </c>
      <c r="B184" s="64" t="s">
        <v>901</v>
      </c>
      <c r="C184" s="189">
        <f t="shared" si="13"/>
        <v>430</v>
      </c>
      <c r="D184" s="41">
        <v>430</v>
      </c>
      <c r="E184" s="192"/>
      <c r="F184" s="192"/>
      <c r="G184" s="192"/>
      <c r="H184" s="192"/>
      <c r="I184" s="58"/>
      <c r="J184" s="180">
        <f>IF(C184&lt;&gt;表二!E1105,"与表二预算支出不一致",0)</f>
        <v>0</v>
      </c>
    </row>
    <row r="185" ht="20.1" customHeight="1" spans="1:10">
      <c r="A185" s="188">
        <v>22005</v>
      </c>
      <c r="B185" s="64" t="s">
        <v>924</v>
      </c>
      <c r="C185" s="189">
        <f t="shared" si="13"/>
        <v>0</v>
      </c>
      <c r="D185" s="192"/>
      <c r="E185" s="192"/>
      <c r="F185" s="192"/>
      <c r="G185" s="192"/>
      <c r="H185" s="192"/>
      <c r="I185" s="58"/>
      <c r="J185" s="180">
        <f>IF(C185&lt;&gt;表二!E1132,"与表二预算支出不一致",0)</f>
        <v>0</v>
      </c>
    </row>
    <row r="186" ht="20.1" customHeight="1" spans="1:10">
      <c r="A186" s="188">
        <v>22099</v>
      </c>
      <c r="B186" s="64" t="s">
        <v>936</v>
      </c>
      <c r="C186" s="189">
        <f t="shared" si="13"/>
        <v>0</v>
      </c>
      <c r="D186" s="192"/>
      <c r="E186" s="192"/>
      <c r="F186" s="192"/>
      <c r="G186" s="192"/>
      <c r="H186" s="192"/>
      <c r="I186" s="58"/>
      <c r="J186" s="180">
        <f>IF(C186&lt;&gt;表二!E1147,"与表二预算支出不一致",0)</f>
        <v>0</v>
      </c>
    </row>
    <row r="187" ht="20.1" customHeight="1" spans="1:10">
      <c r="A187" s="191">
        <v>221</v>
      </c>
      <c r="B187" s="83" t="s">
        <v>938</v>
      </c>
      <c r="C187" s="187">
        <f t="shared" si="13"/>
        <v>370.415961</v>
      </c>
      <c r="D187" s="193">
        <f t="shared" ref="D187:I187" si="21">SUM(D188:D190)</f>
        <v>370.415961</v>
      </c>
      <c r="E187" s="193">
        <f t="shared" si="21"/>
        <v>0</v>
      </c>
      <c r="F187" s="193">
        <f t="shared" si="21"/>
        <v>0</v>
      </c>
      <c r="G187" s="193">
        <f t="shared" si="21"/>
        <v>0</v>
      </c>
      <c r="H187" s="193">
        <f t="shared" si="21"/>
        <v>0</v>
      </c>
      <c r="I187" s="67">
        <f t="shared" si="21"/>
        <v>0</v>
      </c>
      <c r="J187" s="180">
        <f>IF(C187&lt;&gt;表二!E1149,"与表二支出预算不一致",0)</f>
        <v>0</v>
      </c>
    </row>
    <row r="188" ht="20.1" customHeight="1" spans="1:10">
      <c r="A188" s="188">
        <v>22101</v>
      </c>
      <c r="B188" s="64" t="s">
        <v>939</v>
      </c>
      <c r="C188" s="189">
        <f t="shared" si="13"/>
        <v>0</v>
      </c>
      <c r="D188" s="192"/>
      <c r="E188" s="192"/>
      <c r="F188" s="192"/>
      <c r="G188" s="192"/>
      <c r="H188" s="192"/>
      <c r="I188" s="58"/>
      <c r="J188" s="180">
        <f>IF(C188&lt;&gt;表二!E1150,"与表二预算支出不一致",0)</f>
        <v>0</v>
      </c>
    </row>
    <row r="189" ht="20.1" customHeight="1" spans="1:10">
      <c r="A189" s="188">
        <v>22102</v>
      </c>
      <c r="B189" s="64" t="s">
        <v>951</v>
      </c>
      <c r="C189" s="189">
        <f t="shared" si="13"/>
        <v>370.415961</v>
      </c>
      <c r="D189" s="148">
        <v>370.415961</v>
      </c>
      <c r="E189" s="192"/>
      <c r="F189" s="192"/>
      <c r="G189" s="192"/>
      <c r="H189" s="192"/>
      <c r="I189" s="58"/>
      <c r="J189" s="180">
        <f>IF(C189&lt;&gt;表二!E1162,"与表二预算支出不一致",0)</f>
        <v>0</v>
      </c>
    </row>
    <row r="190" ht="20.1" customHeight="1" spans="1:10">
      <c r="A190" s="188">
        <v>22103</v>
      </c>
      <c r="B190" s="64" t="s">
        <v>955</v>
      </c>
      <c r="C190" s="189">
        <f t="shared" si="13"/>
        <v>0</v>
      </c>
      <c r="D190" s="192"/>
      <c r="E190" s="192"/>
      <c r="F190" s="192"/>
      <c r="G190" s="192"/>
      <c r="H190" s="192"/>
      <c r="I190" s="58"/>
      <c r="J190" s="180">
        <f>IF(C190&lt;&gt;表二!E1166,"与表二预算支出不一致",0)</f>
        <v>0</v>
      </c>
    </row>
    <row r="191" ht="20.1" customHeight="1" spans="1:10">
      <c r="A191" s="191">
        <v>222</v>
      </c>
      <c r="B191" s="83" t="s">
        <v>959</v>
      </c>
      <c r="C191" s="187">
        <f t="shared" si="13"/>
        <v>0</v>
      </c>
      <c r="D191" s="193">
        <f t="shared" ref="D191:I191" si="22">SUM(D192:D195)</f>
        <v>0</v>
      </c>
      <c r="E191" s="193">
        <f t="shared" si="22"/>
        <v>0</v>
      </c>
      <c r="F191" s="193">
        <f t="shared" si="22"/>
        <v>0</v>
      </c>
      <c r="G191" s="193">
        <f t="shared" si="22"/>
        <v>0</v>
      </c>
      <c r="H191" s="193">
        <f t="shared" si="22"/>
        <v>0</v>
      </c>
      <c r="I191" s="67">
        <f t="shared" si="22"/>
        <v>0</v>
      </c>
      <c r="J191" s="180">
        <f>IF(C191&lt;&gt;表二!E1170,"与表二支出预算不一致",0)</f>
        <v>0</v>
      </c>
    </row>
    <row r="192" ht="20.1" customHeight="1" spans="1:10">
      <c r="A192" s="188">
        <v>22201</v>
      </c>
      <c r="B192" s="64" t="s">
        <v>960</v>
      </c>
      <c r="C192" s="189">
        <f t="shared" si="13"/>
        <v>0</v>
      </c>
      <c r="D192" s="192"/>
      <c r="E192" s="192"/>
      <c r="F192" s="192"/>
      <c r="G192" s="192"/>
      <c r="H192" s="192"/>
      <c r="I192" s="58"/>
      <c r="J192" s="180">
        <f>IF(C192&lt;&gt;表二!E1171,"与表二预算支出不一致",0)</f>
        <v>0</v>
      </c>
    </row>
    <row r="193" ht="20.1" customHeight="1" spans="1:10">
      <c r="A193" s="188">
        <v>22203</v>
      </c>
      <c r="B193" s="64" t="s">
        <v>974</v>
      </c>
      <c r="C193" s="189">
        <f t="shared" si="13"/>
        <v>0</v>
      </c>
      <c r="D193" s="192"/>
      <c r="E193" s="192"/>
      <c r="F193" s="192"/>
      <c r="G193" s="192"/>
      <c r="H193" s="192"/>
      <c r="I193" s="58"/>
      <c r="J193" s="180">
        <f>IF(C193&lt;&gt;表二!E1189,"与表二预算支出不一致",0)</f>
        <v>0</v>
      </c>
    </row>
    <row r="194" ht="20.1" customHeight="1" spans="1:10">
      <c r="A194" s="188">
        <v>22204</v>
      </c>
      <c r="B194" s="64" t="s">
        <v>980</v>
      </c>
      <c r="C194" s="189">
        <f t="shared" si="13"/>
        <v>0</v>
      </c>
      <c r="D194" s="192"/>
      <c r="E194" s="192"/>
      <c r="F194" s="192"/>
      <c r="G194" s="192"/>
      <c r="H194" s="192"/>
      <c r="I194" s="58"/>
      <c r="J194" s="180">
        <f>IF(C194&lt;&gt;表二!E1195,"与表二预算支出不一致",0)</f>
        <v>0</v>
      </c>
    </row>
    <row r="195" ht="20.1" customHeight="1" spans="1:10">
      <c r="A195" s="188">
        <v>22205</v>
      </c>
      <c r="B195" s="64" t="s">
        <v>986</v>
      </c>
      <c r="C195" s="189">
        <f t="shared" si="13"/>
        <v>0</v>
      </c>
      <c r="D195" s="192"/>
      <c r="E195" s="192"/>
      <c r="F195" s="192"/>
      <c r="G195" s="192"/>
      <c r="H195" s="192"/>
      <c r="I195" s="58"/>
      <c r="J195" s="180">
        <f>IF(C195&lt;&gt;表二!E1201,"与表二预算支出不一致",0)</f>
        <v>0</v>
      </c>
    </row>
    <row r="196" ht="20.1" customHeight="1" spans="1:10">
      <c r="A196" s="191">
        <v>224</v>
      </c>
      <c r="B196" s="83" t="s">
        <v>999</v>
      </c>
      <c r="C196" s="187">
        <f t="shared" si="13"/>
        <v>861.41</v>
      </c>
      <c r="D196" s="193">
        <f t="shared" ref="D196:I196" si="23">SUM(D197:D203)</f>
        <v>861.41</v>
      </c>
      <c r="E196" s="193">
        <f t="shared" si="23"/>
        <v>0</v>
      </c>
      <c r="F196" s="193">
        <f t="shared" si="23"/>
        <v>0</v>
      </c>
      <c r="G196" s="193">
        <f t="shared" si="23"/>
        <v>0</v>
      </c>
      <c r="H196" s="193">
        <f t="shared" si="23"/>
        <v>0</v>
      </c>
      <c r="I196" s="67">
        <f t="shared" si="23"/>
        <v>0</v>
      </c>
      <c r="J196" s="180">
        <f>IF(C196&lt;&gt;表二!E1214,"与表二支出预算不一致",0)</f>
        <v>0</v>
      </c>
    </row>
    <row r="197" ht="20.1" customHeight="1" spans="1:10">
      <c r="A197" s="188">
        <v>22401</v>
      </c>
      <c r="B197" s="64" t="s">
        <v>1000</v>
      </c>
      <c r="C197" s="189">
        <f t="shared" si="13"/>
        <v>414.5</v>
      </c>
      <c r="D197" s="148">
        <v>414.5</v>
      </c>
      <c r="E197" s="192"/>
      <c r="F197" s="192"/>
      <c r="G197" s="192"/>
      <c r="H197" s="192"/>
      <c r="I197" s="58"/>
      <c r="J197" s="180">
        <f>IF(C197&lt;&gt;表二!E1215,"与表二预算支出不一致",0)</f>
        <v>0</v>
      </c>
    </row>
    <row r="198" ht="20.1" customHeight="1" spans="1:10">
      <c r="A198" s="188">
        <v>22402</v>
      </c>
      <c r="B198" s="64" t="s">
        <v>1007</v>
      </c>
      <c r="C198" s="189">
        <f t="shared" si="13"/>
        <v>446.91</v>
      </c>
      <c r="D198" s="148">
        <v>446.91</v>
      </c>
      <c r="E198" s="192"/>
      <c r="F198" s="192"/>
      <c r="G198" s="192"/>
      <c r="H198" s="192"/>
      <c r="I198" s="58"/>
      <c r="J198" s="180">
        <f>IF(C198&lt;&gt;表二!E1226,"与表二预算支出不一致",0)</f>
        <v>0</v>
      </c>
    </row>
    <row r="199" ht="20.1" customHeight="1" spans="1:10">
      <c r="A199" s="188">
        <v>22404</v>
      </c>
      <c r="B199" s="64" t="s">
        <v>1010</v>
      </c>
      <c r="C199" s="189">
        <f t="shared" ref="C199:C211" si="24">SUM(D199:I199)</f>
        <v>0</v>
      </c>
      <c r="D199" s="192"/>
      <c r="E199" s="192"/>
      <c r="F199" s="192"/>
      <c r="G199" s="192"/>
      <c r="H199" s="192"/>
      <c r="I199" s="58"/>
      <c r="J199" s="180">
        <f>IF(C199&lt;&gt;表二!E1233,"与表二预算支出不一致",0)</f>
        <v>0</v>
      </c>
    </row>
    <row r="200" ht="20.1" customHeight="1" spans="1:10">
      <c r="A200" s="188">
        <v>22405</v>
      </c>
      <c r="B200" s="64" t="s">
        <v>1014</v>
      </c>
      <c r="C200" s="189">
        <f t="shared" si="24"/>
        <v>0</v>
      </c>
      <c r="D200" s="192"/>
      <c r="E200" s="192"/>
      <c r="F200" s="192"/>
      <c r="G200" s="192"/>
      <c r="H200" s="192"/>
      <c r="I200" s="58"/>
      <c r="J200" s="180">
        <f>IF(C200&lt;&gt;表二!E1241,"与表二预算支出不一致",0)</f>
        <v>0</v>
      </c>
    </row>
    <row r="201" ht="20.1" customHeight="1" spans="1:10">
      <c r="A201" s="188">
        <v>22406</v>
      </c>
      <c r="B201" s="64" t="s">
        <v>1024</v>
      </c>
      <c r="C201" s="189">
        <f t="shared" si="24"/>
        <v>0</v>
      </c>
      <c r="D201" s="192"/>
      <c r="E201" s="192"/>
      <c r="F201" s="192"/>
      <c r="G201" s="192"/>
      <c r="H201" s="192"/>
      <c r="I201" s="58"/>
      <c r="J201" s="180">
        <f>IF(C201&lt;&gt;表二!E1254,"与表二预算支出不一致",0)</f>
        <v>0</v>
      </c>
    </row>
    <row r="202" ht="20.1" customHeight="1" spans="1:10">
      <c r="A202" s="188">
        <v>22407</v>
      </c>
      <c r="B202" s="64" t="s">
        <v>1028</v>
      </c>
      <c r="C202" s="189">
        <f t="shared" si="24"/>
        <v>0</v>
      </c>
      <c r="D202" s="192"/>
      <c r="E202" s="192"/>
      <c r="F202" s="192"/>
      <c r="G202" s="192"/>
      <c r="H202" s="192"/>
      <c r="I202" s="58"/>
      <c r="J202" s="180">
        <f>IF(C202&lt;&gt;表二!E1258,"与表二预算支出不一致",0)</f>
        <v>0</v>
      </c>
    </row>
    <row r="203" ht="20.1" customHeight="1" spans="1:10">
      <c r="A203" s="188">
        <v>22499</v>
      </c>
      <c r="B203" s="64" t="s">
        <v>1032</v>
      </c>
      <c r="C203" s="189">
        <f t="shared" si="24"/>
        <v>0</v>
      </c>
      <c r="D203" s="192"/>
      <c r="E203" s="192"/>
      <c r="F203" s="192"/>
      <c r="G203" s="192"/>
      <c r="H203" s="192"/>
      <c r="I203" s="58"/>
      <c r="J203" s="180">
        <f>IF(C203&lt;&gt;表二!E1262,"与表二预算支出不一致",0)</f>
        <v>0</v>
      </c>
    </row>
    <row r="204" ht="20.1" customHeight="1" spans="1:10">
      <c r="A204" s="191">
        <v>227</v>
      </c>
      <c r="B204" s="83" t="s">
        <v>1034</v>
      </c>
      <c r="C204" s="187">
        <f t="shared" si="24"/>
        <v>0</v>
      </c>
      <c r="D204" s="193"/>
      <c r="E204" s="193"/>
      <c r="F204" s="193"/>
      <c r="G204" s="193"/>
      <c r="H204" s="193"/>
      <c r="I204" s="67"/>
      <c r="J204" s="180">
        <f>IF(C204&lt;&gt;表二!E1264,"与表二支出预算不一致",0)</f>
        <v>0</v>
      </c>
    </row>
    <row r="205" ht="20.1" customHeight="1" spans="1:10">
      <c r="A205" s="191">
        <v>229</v>
      </c>
      <c r="B205" s="83" t="s">
        <v>1035</v>
      </c>
      <c r="C205" s="187">
        <f t="shared" si="24"/>
        <v>0</v>
      </c>
      <c r="D205" s="193">
        <f t="shared" ref="D205:I205" si="25">SUM(D206:D207)</f>
        <v>0</v>
      </c>
      <c r="E205" s="193">
        <f t="shared" si="25"/>
        <v>0</v>
      </c>
      <c r="F205" s="193">
        <f t="shared" si="25"/>
        <v>0</v>
      </c>
      <c r="G205" s="193">
        <f t="shared" si="25"/>
        <v>0</v>
      </c>
      <c r="H205" s="193">
        <f t="shared" si="25"/>
        <v>0</v>
      </c>
      <c r="I205" s="67">
        <f t="shared" si="25"/>
        <v>0</v>
      </c>
      <c r="J205" s="180">
        <f>IF(C205&lt;&gt;表二!E1265,"与表二支出预算不一致",0)</f>
        <v>0</v>
      </c>
    </row>
    <row r="206" ht="20.1" customHeight="1" spans="1:10">
      <c r="A206" s="188">
        <v>22902</v>
      </c>
      <c r="B206" s="64" t="s">
        <v>1036</v>
      </c>
      <c r="C206" s="189">
        <f t="shared" si="24"/>
        <v>0</v>
      </c>
      <c r="D206" s="192"/>
      <c r="E206" s="192"/>
      <c r="F206" s="192"/>
      <c r="G206" s="192"/>
      <c r="H206" s="192"/>
      <c r="I206" s="58"/>
      <c r="J206" s="180">
        <f>IF(C206&lt;&gt;表二!E1266,"与表二预算支出不一致",0)</f>
        <v>0</v>
      </c>
    </row>
    <row r="207" ht="20.1" customHeight="1" spans="1:10">
      <c r="A207" s="188">
        <v>22999</v>
      </c>
      <c r="B207" s="64" t="s">
        <v>899</v>
      </c>
      <c r="C207" s="189">
        <f t="shared" si="24"/>
        <v>0</v>
      </c>
      <c r="D207" s="192"/>
      <c r="E207" s="192"/>
      <c r="F207" s="192"/>
      <c r="G207" s="192"/>
      <c r="H207" s="192"/>
      <c r="I207" s="58"/>
      <c r="J207" s="180">
        <f>IF(C207&lt;&gt;表二!E1267,"与表二预算支出不一致",0)</f>
        <v>0</v>
      </c>
    </row>
    <row r="208" ht="20.1" customHeight="1" spans="1:10">
      <c r="A208" s="191">
        <v>232</v>
      </c>
      <c r="B208" s="83" t="s">
        <v>1037</v>
      </c>
      <c r="C208" s="187">
        <f t="shared" si="24"/>
        <v>1074.68</v>
      </c>
      <c r="D208" s="193">
        <f t="shared" ref="D208:I208" si="26">D209</f>
        <v>1074.68</v>
      </c>
      <c r="E208" s="193">
        <f t="shared" si="26"/>
        <v>0</v>
      </c>
      <c r="F208" s="193">
        <f t="shared" si="26"/>
        <v>0</v>
      </c>
      <c r="G208" s="193">
        <f t="shared" si="26"/>
        <v>0</v>
      </c>
      <c r="H208" s="193">
        <f t="shared" si="26"/>
        <v>0</v>
      </c>
      <c r="I208" s="67">
        <f t="shared" si="26"/>
        <v>0</v>
      </c>
      <c r="J208" s="180">
        <f>IF(C208&lt;&gt;表二!E1268,"与表二支出预算不一致",0)</f>
        <v>0</v>
      </c>
    </row>
    <row r="209" ht="20.1" customHeight="1" spans="1:10">
      <c r="A209" s="188">
        <v>23203</v>
      </c>
      <c r="B209" s="64" t="s">
        <v>1038</v>
      </c>
      <c r="C209" s="189">
        <f t="shared" si="24"/>
        <v>1074.68</v>
      </c>
      <c r="D209" s="41">
        <v>1074.68</v>
      </c>
      <c r="E209" s="192"/>
      <c r="F209" s="192"/>
      <c r="G209" s="192"/>
      <c r="H209" s="192"/>
      <c r="I209" s="58"/>
      <c r="J209" s="180">
        <f>IF(C209&lt;&gt;表二!E1269,"与表二预算支出不一致",0)</f>
        <v>0</v>
      </c>
    </row>
    <row r="210" ht="20.1" customHeight="1" spans="1:10">
      <c r="A210" s="191">
        <v>233</v>
      </c>
      <c r="B210" s="83" t="s">
        <v>1043</v>
      </c>
      <c r="C210" s="187">
        <f t="shared" si="24"/>
        <v>0</v>
      </c>
      <c r="D210" s="193"/>
      <c r="E210" s="193"/>
      <c r="F210" s="193"/>
      <c r="G210" s="193"/>
      <c r="H210" s="193"/>
      <c r="I210" s="67"/>
      <c r="J210" s="180">
        <f>IF(C210&lt;&gt;表二!E1274,"与表二支出预算不一致",0)</f>
        <v>0</v>
      </c>
    </row>
    <row r="211" ht="20" customHeight="1" spans="1:10">
      <c r="A211" s="90" t="s">
        <v>1045</v>
      </c>
      <c r="B211" s="90"/>
      <c r="C211" s="197">
        <f t="shared" si="24"/>
        <v>44639</v>
      </c>
      <c r="D211" s="177">
        <f>SUM(D6,D33,D36,D39,D51,D62,D73,D80,D102,D116,D132,D139,D148,D155,D163,D167,D173,D183,D187,D191,D196,D204,D205,D208,D210)</f>
        <v>44000</v>
      </c>
      <c r="E211" s="177">
        <f t="shared" ref="D211:I211" si="27">SUM(E6,E33,E36,E39,E51,E62,E73,E80,E102,E116,E132,E139,E148,E155,E163,E167,E173,E183,E187,E191,E196,E204,E205,E208,E210)</f>
        <v>0</v>
      </c>
      <c r="F211" s="177">
        <f t="shared" si="27"/>
        <v>639</v>
      </c>
      <c r="G211" s="177">
        <f t="shared" si="27"/>
        <v>0</v>
      </c>
      <c r="H211" s="177">
        <f t="shared" si="27"/>
        <v>0</v>
      </c>
      <c r="I211" s="92">
        <f t="shared" si="27"/>
        <v>0</v>
      </c>
      <c r="J211" s="180">
        <f>IF(C211&lt;&gt;表二!E1278,"与表二预算支出不一致",0)</f>
        <v>0</v>
      </c>
    </row>
  </sheetData>
  <autoFilter ref="A5:J211">
    <extLst/>
  </autoFilter>
  <mergeCells count="11">
    <mergeCell ref="A2:I2"/>
    <mergeCell ref="A4:B4"/>
    <mergeCell ref="A211:B211"/>
    <mergeCell ref="C4:C5"/>
    <mergeCell ref="D4:D5"/>
    <mergeCell ref="E4:E5"/>
    <mergeCell ref="F4:F5"/>
    <mergeCell ref="G4:G5"/>
    <mergeCell ref="H4:H5"/>
    <mergeCell ref="I4:I5"/>
    <mergeCell ref="J4:J5"/>
  </mergeCells>
  <printOptions horizontalCentered="1"/>
  <pageMargins left="0.47244094488189" right="0.47244094488189" top="0.47244094488189" bottom="0.354330708661417" header="0.118110236220472" footer="0.118110236220472"/>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32"/>
  <sheetViews>
    <sheetView showGridLines="0" showZeros="0" workbookViewId="0">
      <pane xSplit="2" ySplit="5" topLeftCell="BI6" activePane="bottomRight" state="frozen"/>
      <selection/>
      <selection pane="topRight"/>
      <selection pane="bottomLeft"/>
      <selection pane="bottomRight" activeCell="CG16" sqref="CG16"/>
    </sheetView>
  </sheetViews>
  <sheetFormatPr defaultColWidth="9" defaultRowHeight="13.5"/>
  <cols>
    <col min="1" max="1" width="9" style="37"/>
    <col min="2" max="2" width="29.125" style="37" customWidth="1"/>
    <col min="3" max="84" width="7.375" style="37" customWidth="1"/>
    <col min="85" max="16384" width="9" style="37"/>
  </cols>
  <sheetData>
    <row r="1" ht="14.25" spans="1:1">
      <c r="A1" s="42" t="s">
        <v>1171</v>
      </c>
    </row>
    <row r="2" s="38" customFormat="1" ht="22.5" spans="1:84">
      <c r="A2" s="33" t="s">
        <v>1172</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row>
    <row r="3" s="37" customFormat="1" ht="20.25" customHeight="1" spans="4:84">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CF3" s="5" t="s">
        <v>1173</v>
      </c>
    </row>
    <row r="4" s="39" customFormat="1" ht="23" customHeight="1" spans="1:85">
      <c r="A4" s="73" t="s">
        <v>25</v>
      </c>
      <c r="B4" s="73"/>
      <c r="C4" s="168" t="s">
        <v>1174</v>
      </c>
      <c r="D4" s="169">
        <v>501</v>
      </c>
      <c r="E4" s="170">
        <v>50101</v>
      </c>
      <c r="F4" s="170">
        <v>50102</v>
      </c>
      <c r="G4" s="170">
        <v>50103</v>
      </c>
      <c r="H4" s="170">
        <v>50199</v>
      </c>
      <c r="I4" s="169">
        <v>502</v>
      </c>
      <c r="J4" s="170">
        <v>50201</v>
      </c>
      <c r="K4" s="170">
        <v>50202</v>
      </c>
      <c r="L4" s="170">
        <v>50203</v>
      </c>
      <c r="M4" s="170">
        <v>50204</v>
      </c>
      <c r="N4" s="170">
        <v>50205</v>
      </c>
      <c r="O4" s="170">
        <v>50206</v>
      </c>
      <c r="P4" s="170">
        <v>50207</v>
      </c>
      <c r="Q4" s="170">
        <v>50208</v>
      </c>
      <c r="R4" s="170">
        <v>50209</v>
      </c>
      <c r="S4" s="170">
        <v>50299</v>
      </c>
      <c r="T4" s="169">
        <v>503</v>
      </c>
      <c r="U4" s="170">
        <v>50301</v>
      </c>
      <c r="V4" s="170">
        <v>50302</v>
      </c>
      <c r="W4" s="170">
        <v>50303</v>
      </c>
      <c r="X4" s="170">
        <v>50305</v>
      </c>
      <c r="Y4" s="170">
        <v>50306</v>
      </c>
      <c r="Z4" s="170">
        <v>50307</v>
      </c>
      <c r="AA4" s="170">
        <v>50399</v>
      </c>
      <c r="AB4" s="169">
        <v>504</v>
      </c>
      <c r="AC4" s="170">
        <v>50401</v>
      </c>
      <c r="AD4" s="170">
        <v>50402</v>
      </c>
      <c r="AE4" s="170">
        <v>50403</v>
      </c>
      <c r="AF4" s="170">
        <v>50404</v>
      </c>
      <c r="AG4" s="170">
        <v>50405</v>
      </c>
      <c r="AH4" s="170">
        <v>50499</v>
      </c>
      <c r="AI4" s="169">
        <v>505</v>
      </c>
      <c r="AJ4" s="170">
        <v>50501</v>
      </c>
      <c r="AK4" s="170">
        <v>50502</v>
      </c>
      <c r="AL4" s="170">
        <v>50599</v>
      </c>
      <c r="AM4" s="169">
        <v>506</v>
      </c>
      <c r="AN4" s="170">
        <v>50601</v>
      </c>
      <c r="AO4" s="170">
        <v>50602</v>
      </c>
      <c r="AP4" s="169">
        <v>507</v>
      </c>
      <c r="AQ4" s="170">
        <v>50701</v>
      </c>
      <c r="AR4" s="170">
        <v>50702</v>
      </c>
      <c r="AS4" s="170">
        <v>50799</v>
      </c>
      <c r="AT4" s="169">
        <v>508</v>
      </c>
      <c r="AU4" s="170">
        <v>50801</v>
      </c>
      <c r="AV4" s="170">
        <v>50804</v>
      </c>
      <c r="AW4" s="170">
        <v>50805</v>
      </c>
      <c r="AX4" s="170">
        <v>50899</v>
      </c>
      <c r="AY4" s="169">
        <v>509</v>
      </c>
      <c r="AZ4" s="170">
        <v>50901</v>
      </c>
      <c r="BA4" s="170">
        <v>50902</v>
      </c>
      <c r="BB4" s="170">
        <v>50903</v>
      </c>
      <c r="BC4" s="170">
        <v>50905</v>
      </c>
      <c r="BD4" s="170">
        <v>50999</v>
      </c>
      <c r="BE4" s="169">
        <v>510</v>
      </c>
      <c r="BF4" s="170">
        <v>51002</v>
      </c>
      <c r="BG4" s="170">
        <v>51003</v>
      </c>
      <c r="BH4" s="170">
        <v>51004</v>
      </c>
      <c r="BI4" s="169">
        <v>511</v>
      </c>
      <c r="BJ4" s="170">
        <v>51101</v>
      </c>
      <c r="BK4" s="170">
        <v>51102</v>
      </c>
      <c r="BL4" s="170">
        <v>51103</v>
      </c>
      <c r="BM4" s="170">
        <v>51104</v>
      </c>
      <c r="BN4" s="169">
        <v>512</v>
      </c>
      <c r="BO4" s="170">
        <v>51201</v>
      </c>
      <c r="BP4" s="170">
        <v>51202</v>
      </c>
      <c r="BQ4" s="169">
        <v>513</v>
      </c>
      <c r="BR4" s="170">
        <v>51301</v>
      </c>
      <c r="BS4" s="170">
        <v>51302</v>
      </c>
      <c r="BT4" s="170">
        <v>51303</v>
      </c>
      <c r="BU4" s="170">
        <v>51304</v>
      </c>
      <c r="BV4" s="170">
        <v>51305</v>
      </c>
      <c r="BW4" s="170">
        <v>51306</v>
      </c>
      <c r="BX4" s="169">
        <v>514</v>
      </c>
      <c r="BY4" s="170">
        <v>51401</v>
      </c>
      <c r="BZ4" s="170">
        <v>51402</v>
      </c>
      <c r="CA4" s="169">
        <v>599</v>
      </c>
      <c r="CB4" s="170">
        <v>59907</v>
      </c>
      <c r="CC4" s="170">
        <v>59908</v>
      </c>
      <c r="CD4" s="170">
        <v>59909</v>
      </c>
      <c r="CE4" s="170">
        <v>59910</v>
      </c>
      <c r="CF4" s="170">
        <v>59999</v>
      </c>
      <c r="CG4" s="179" t="s">
        <v>1170</v>
      </c>
    </row>
    <row r="5" s="39" customFormat="1" ht="69" customHeight="1" spans="1:85">
      <c r="A5" s="73" t="s">
        <v>29</v>
      </c>
      <c r="B5" s="73" t="s">
        <v>30</v>
      </c>
      <c r="C5" s="168"/>
      <c r="D5" s="171" t="s">
        <v>1175</v>
      </c>
      <c r="E5" s="172" t="s">
        <v>1176</v>
      </c>
      <c r="F5" s="172" t="s">
        <v>1177</v>
      </c>
      <c r="G5" s="172" t="s">
        <v>1178</v>
      </c>
      <c r="H5" s="172" t="s">
        <v>1179</v>
      </c>
      <c r="I5" s="171" t="s">
        <v>1180</v>
      </c>
      <c r="J5" s="172" t="s">
        <v>1181</v>
      </c>
      <c r="K5" s="172" t="s">
        <v>1182</v>
      </c>
      <c r="L5" s="172" t="s">
        <v>1183</v>
      </c>
      <c r="M5" s="172" t="s">
        <v>1184</v>
      </c>
      <c r="N5" s="172" t="s">
        <v>1185</v>
      </c>
      <c r="O5" s="172" t="s">
        <v>1186</v>
      </c>
      <c r="P5" s="172" t="s">
        <v>1187</v>
      </c>
      <c r="Q5" s="172" t="s">
        <v>1188</v>
      </c>
      <c r="R5" s="172" t="s">
        <v>1189</v>
      </c>
      <c r="S5" s="172" t="s">
        <v>1190</v>
      </c>
      <c r="T5" s="171" t="s">
        <v>1191</v>
      </c>
      <c r="U5" s="172" t="s">
        <v>1192</v>
      </c>
      <c r="V5" s="172" t="s">
        <v>1193</v>
      </c>
      <c r="W5" s="172" t="s">
        <v>1194</v>
      </c>
      <c r="X5" s="172" t="s">
        <v>1195</v>
      </c>
      <c r="Y5" s="172" t="s">
        <v>1196</v>
      </c>
      <c r="Z5" s="172" t="s">
        <v>1197</v>
      </c>
      <c r="AA5" s="172" t="s">
        <v>1198</v>
      </c>
      <c r="AB5" s="171" t="s">
        <v>1199</v>
      </c>
      <c r="AC5" s="172" t="s">
        <v>1192</v>
      </c>
      <c r="AD5" s="172" t="s">
        <v>1193</v>
      </c>
      <c r="AE5" s="172" t="s">
        <v>1194</v>
      </c>
      <c r="AF5" s="172" t="s">
        <v>1196</v>
      </c>
      <c r="AG5" s="172" t="s">
        <v>1197</v>
      </c>
      <c r="AH5" s="172" t="s">
        <v>1198</v>
      </c>
      <c r="AI5" s="171" t="s">
        <v>1200</v>
      </c>
      <c r="AJ5" s="172" t="s">
        <v>1201</v>
      </c>
      <c r="AK5" s="172" t="s">
        <v>1202</v>
      </c>
      <c r="AL5" s="172" t="s">
        <v>1203</v>
      </c>
      <c r="AM5" s="171" t="s">
        <v>1204</v>
      </c>
      <c r="AN5" s="172" t="s">
        <v>1205</v>
      </c>
      <c r="AO5" s="172" t="s">
        <v>1206</v>
      </c>
      <c r="AP5" s="171" t="s">
        <v>1207</v>
      </c>
      <c r="AQ5" s="172" t="s">
        <v>1208</v>
      </c>
      <c r="AR5" s="172" t="s">
        <v>1209</v>
      </c>
      <c r="AS5" s="172" t="s">
        <v>1210</v>
      </c>
      <c r="AT5" s="171" t="s">
        <v>1211</v>
      </c>
      <c r="AU5" s="172" t="s">
        <v>1205</v>
      </c>
      <c r="AV5" s="172" t="s">
        <v>1206</v>
      </c>
      <c r="AW5" s="172" t="s">
        <v>1212</v>
      </c>
      <c r="AX5" s="172" t="s">
        <v>1213</v>
      </c>
      <c r="AY5" s="171" t="s">
        <v>1214</v>
      </c>
      <c r="AZ5" s="172" t="s">
        <v>1215</v>
      </c>
      <c r="BA5" s="172" t="s">
        <v>1216</v>
      </c>
      <c r="BB5" s="172" t="s">
        <v>1217</v>
      </c>
      <c r="BC5" s="172" t="s">
        <v>1218</v>
      </c>
      <c r="BD5" s="172" t="s">
        <v>1219</v>
      </c>
      <c r="BE5" s="171" t="s">
        <v>1220</v>
      </c>
      <c r="BF5" s="172" t="s">
        <v>1221</v>
      </c>
      <c r="BG5" s="172" t="s">
        <v>1222</v>
      </c>
      <c r="BH5" s="172" t="s">
        <v>1223</v>
      </c>
      <c r="BI5" s="171" t="s">
        <v>1224</v>
      </c>
      <c r="BJ5" s="172" t="s">
        <v>1225</v>
      </c>
      <c r="BK5" s="172" t="s">
        <v>1226</v>
      </c>
      <c r="BL5" s="172" t="s">
        <v>1227</v>
      </c>
      <c r="BM5" s="172" t="s">
        <v>1228</v>
      </c>
      <c r="BN5" s="171" t="s">
        <v>1229</v>
      </c>
      <c r="BO5" s="172" t="s">
        <v>1230</v>
      </c>
      <c r="BP5" s="172" t="s">
        <v>1231</v>
      </c>
      <c r="BQ5" s="171" t="s">
        <v>1055</v>
      </c>
      <c r="BR5" s="172" t="s">
        <v>1232</v>
      </c>
      <c r="BS5" s="172" t="s">
        <v>1233</v>
      </c>
      <c r="BT5" s="172" t="s">
        <v>1234</v>
      </c>
      <c r="BU5" s="172" t="s">
        <v>1235</v>
      </c>
      <c r="BV5" s="172" t="s">
        <v>1236</v>
      </c>
      <c r="BW5" s="172" t="s">
        <v>1237</v>
      </c>
      <c r="BX5" s="171" t="s">
        <v>1238</v>
      </c>
      <c r="BY5" s="172" t="s">
        <v>1239</v>
      </c>
      <c r="BZ5" s="172" t="s">
        <v>1240</v>
      </c>
      <c r="CA5" s="171" t="s">
        <v>1241</v>
      </c>
      <c r="CB5" s="178" t="s">
        <v>1242</v>
      </c>
      <c r="CC5" s="178" t="s">
        <v>1243</v>
      </c>
      <c r="CD5" s="172" t="s">
        <v>1244</v>
      </c>
      <c r="CE5" s="172" t="s">
        <v>1245</v>
      </c>
      <c r="CF5" s="172" t="s">
        <v>1241</v>
      </c>
      <c r="CG5" s="179"/>
    </row>
    <row r="6" s="37" customFormat="1" ht="20.1" customHeight="1" spans="1:85">
      <c r="A6" s="81">
        <v>201</v>
      </c>
      <c r="B6" s="64" t="s">
        <v>1246</v>
      </c>
      <c r="C6" s="173">
        <f>SUM(D6,I6,T6,AB6,AI6,AM6,AP6,AT6,AY6,BE6,BI6,BN6,BQ6,BX6,CA6)</f>
        <v>4473.680671</v>
      </c>
      <c r="D6" s="174">
        <f>SUM(E6:H6)</f>
        <v>811.391521</v>
      </c>
      <c r="E6" s="148">
        <v>506.1475</v>
      </c>
      <c r="F6" s="148">
        <v>38.636821</v>
      </c>
      <c r="G6" s="148"/>
      <c r="H6" s="148">
        <v>266.6072</v>
      </c>
      <c r="I6" s="174">
        <f>SUM(J6:S6)</f>
        <v>2966.7023</v>
      </c>
      <c r="J6" s="148">
        <v>1737.1423</v>
      </c>
      <c r="K6" s="148">
        <v>3.85</v>
      </c>
      <c r="L6" s="148">
        <v>16.85</v>
      </c>
      <c r="M6" s="148"/>
      <c r="N6" s="148">
        <v>1038.98</v>
      </c>
      <c r="O6" s="148">
        <v>29</v>
      </c>
      <c r="P6" s="148">
        <v>11</v>
      </c>
      <c r="Q6" s="148">
        <v>29</v>
      </c>
      <c r="R6" s="148">
        <v>99.38</v>
      </c>
      <c r="S6" s="148">
        <v>1.5</v>
      </c>
      <c r="T6" s="174">
        <f>SUM(U6:AA6)</f>
        <v>69.18</v>
      </c>
      <c r="U6" s="148"/>
      <c r="V6" s="148"/>
      <c r="W6" s="148"/>
      <c r="X6" s="148"/>
      <c r="Y6" s="148">
        <v>69.18</v>
      </c>
      <c r="Z6" s="148"/>
      <c r="AA6" s="148"/>
      <c r="AB6" s="174">
        <f>SUM(AC6:AH6)</f>
        <v>0</v>
      </c>
      <c r="AC6" s="148"/>
      <c r="AD6" s="148"/>
      <c r="AE6" s="148"/>
      <c r="AF6" s="148"/>
      <c r="AG6" s="148"/>
      <c r="AH6" s="148"/>
      <c r="AI6" s="174">
        <f>SUM(AJ6:AL6)</f>
        <v>260.04625</v>
      </c>
      <c r="AJ6" s="148">
        <v>127.82625</v>
      </c>
      <c r="AK6" s="148">
        <v>132.22</v>
      </c>
      <c r="AL6" s="148"/>
      <c r="AM6" s="174">
        <f>SUM(AN6:AO6)</f>
        <v>0</v>
      </c>
      <c r="AN6" s="148"/>
      <c r="AO6" s="148"/>
      <c r="AP6" s="174">
        <f>SUM(AQ6:AS6)</f>
        <v>130</v>
      </c>
      <c r="AQ6" s="148">
        <v>130</v>
      </c>
      <c r="AR6" s="148"/>
      <c r="AS6" s="148"/>
      <c r="AT6" s="174">
        <f>SUM(AU6:AX6)</f>
        <v>0</v>
      </c>
      <c r="AU6" s="148"/>
      <c r="AV6" s="148"/>
      <c r="AW6" s="148"/>
      <c r="AX6" s="148"/>
      <c r="AY6" s="174">
        <f>SUM(AZ6:BD6)</f>
        <v>234.3606</v>
      </c>
      <c r="AZ6" s="148">
        <v>208.341</v>
      </c>
      <c r="BA6" s="148"/>
      <c r="BB6" s="148"/>
      <c r="BC6" s="148"/>
      <c r="BD6" s="148">
        <v>26.0196</v>
      </c>
      <c r="BE6" s="174">
        <f>SUM(BF6:BH6)</f>
        <v>0</v>
      </c>
      <c r="BF6" s="148"/>
      <c r="BG6" s="148"/>
      <c r="BH6" s="148"/>
      <c r="BI6" s="174">
        <f>SUM(BJ6:BM6)</f>
        <v>0</v>
      </c>
      <c r="BJ6" s="148"/>
      <c r="BK6" s="148"/>
      <c r="BL6" s="148"/>
      <c r="BM6" s="148"/>
      <c r="BN6" s="174">
        <f>SUM(BO6:BP6)</f>
        <v>0</v>
      </c>
      <c r="BO6" s="148"/>
      <c r="BP6" s="148"/>
      <c r="BQ6" s="174">
        <f>SUM(BR6:BW6)</f>
        <v>0</v>
      </c>
      <c r="BR6" s="148"/>
      <c r="BS6" s="148"/>
      <c r="BT6" s="148"/>
      <c r="BU6" s="148"/>
      <c r="BV6" s="148"/>
      <c r="BW6" s="148"/>
      <c r="BX6" s="174">
        <f>SUM(BY6:BZ6)</f>
        <v>0</v>
      </c>
      <c r="BY6" s="148"/>
      <c r="BZ6" s="148"/>
      <c r="CA6" s="174">
        <f>SUM(CB6:CF6)</f>
        <v>2</v>
      </c>
      <c r="CB6" s="148"/>
      <c r="CC6" s="148">
        <v>2</v>
      </c>
      <c r="CD6" s="148"/>
      <c r="CE6" s="148"/>
      <c r="CF6" s="148"/>
      <c r="CG6" s="180">
        <f>IF(C6&lt;&gt;表二!E6,"与表二预算支出不一致",0)</f>
        <v>0</v>
      </c>
    </row>
    <row r="7" s="37" customFormat="1" ht="20.1" customHeight="1" spans="1:85">
      <c r="A7" s="60">
        <v>202</v>
      </c>
      <c r="B7" s="64" t="s">
        <v>1247</v>
      </c>
      <c r="C7" s="92">
        <f t="shared" ref="C7:C32" si="0">SUM(D7,I7,T7,AB7,AI7,AM7,AP7,AT7,AY7,BE7,BI7,BN7,BQ7,BX7,CA7)</f>
        <v>0</v>
      </c>
      <c r="D7" s="83">
        <f t="shared" ref="D7:D32" si="1">SUM(E7:H7)</f>
        <v>0</v>
      </c>
      <c r="E7" s="64"/>
      <c r="F7" s="64"/>
      <c r="G7" s="64"/>
      <c r="H7" s="64"/>
      <c r="I7" s="83">
        <f t="shared" ref="I7:I32" si="2">SUM(J7:S7)</f>
        <v>0</v>
      </c>
      <c r="J7" s="64"/>
      <c r="K7" s="64"/>
      <c r="L7" s="64"/>
      <c r="M7" s="64"/>
      <c r="N7" s="64"/>
      <c r="O7" s="64"/>
      <c r="P7" s="64"/>
      <c r="Q7" s="64"/>
      <c r="R7" s="64"/>
      <c r="S7" s="64"/>
      <c r="T7" s="83">
        <f t="shared" ref="T7:T32" si="3">SUM(U7:AA7)</f>
        <v>0</v>
      </c>
      <c r="U7" s="64"/>
      <c r="V7" s="64"/>
      <c r="W7" s="64"/>
      <c r="X7" s="64"/>
      <c r="Y7" s="64"/>
      <c r="Z7" s="64"/>
      <c r="AA7" s="64"/>
      <c r="AB7" s="83">
        <f t="shared" ref="AB7:AB32" si="4">SUM(AC7:AH7)</f>
        <v>0</v>
      </c>
      <c r="AC7" s="64"/>
      <c r="AD7" s="64"/>
      <c r="AE7" s="64"/>
      <c r="AF7" s="64"/>
      <c r="AG7" s="64"/>
      <c r="AH7" s="64"/>
      <c r="AI7" s="83">
        <f t="shared" ref="AI7:AI32" si="5">SUM(AJ7:AL7)</f>
        <v>0</v>
      </c>
      <c r="AJ7" s="64"/>
      <c r="AK7" s="64"/>
      <c r="AL7" s="64"/>
      <c r="AM7" s="83">
        <f t="shared" ref="AM7:AM32" si="6">SUM(AN7:AO7)</f>
        <v>0</v>
      </c>
      <c r="AN7" s="64"/>
      <c r="AO7" s="64"/>
      <c r="AP7" s="83">
        <f t="shared" ref="AP7:AP32" si="7">SUM(AQ7:AS7)</f>
        <v>0</v>
      </c>
      <c r="AQ7" s="64"/>
      <c r="AR7" s="64"/>
      <c r="AS7" s="64"/>
      <c r="AT7" s="83">
        <f t="shared" ref="AT7:AT32" si="8">SUM(AU7:AX7)</f>
        <v>0</v>
      </c>
      <c r="AU7" s="64"/>
      <c r="AV7" s="64"/>
      <c r="AW7" s="64"/>
      <c r="AX7" s="64"/>
      <c r="AY7" s="83">
        <f t="shared" ref="AY7:AY32" si="9">SUM(AZ7:BD7)</f>
        <v>0</v>
      </c>
      <c r="AZ7" s="64"/>
      <c r="BA7" s="64"/>
      <c r="BB7" s="64"/>
      <c r="BC7" s="64"/>
      <c r="BD7" s="64"/>
      <c r="BE7" s="83">
        <f t="shared" ref="BE7:BE32" si="10">SUM(BF7:BH7)</f>
        <v>0</v>
      </c>
      <c r="BF7" s="64"/>
      <c r="BG7" s="64"/>
      <c r="BH7" s="64"/>
      <c r="BI7" s="83">
        <f t="shared" ref="BI7:BI32" si="11">SUM(BJ7:BM7)</f>
        <v>0</v>
      </c>
      <c r="BJ7" s="64"/>
      <c r="BK7" s="64"/>
      <c r="BL7" s="64"/>
      <c r="BM7" s="64"/>
      <c r="BN7" s="83">
        <f t="shared" ref="BN7:BN32" si="12">SUM(BO7:BP7)</f>
        <v>0</v>
      </c>
      <c r="BO7" s="64"/>
      <c r="BP7" s="64"/>
      <c r="BQ7" s="83">
        <f t="shared" ref="BQ7:BQ32" si="13">SUM(BR7:BW7)</f>
        <v>0</v>
      </c>
      <c r="BR7" s="64"/>
      <c r="BS7" s="64"/>
      <c r="BT7" s="64"/>
      <c r="BU7" s="64"/>
      <c r="BV7" s="64"/>
      <c r="BW7" s="64"/>
      <c r="BX7" s="83">
        <f t="shared" ref="BX7:BX32" si="14">SUM(BY7:BZ7)</f>
        <v>0</v>
      </c>
      <c r="BY7" s="64"/>
      <c r="BZ7" s="64"/>
      <c r="CA7" s="83">
        <f t="shared" ref="CA7:CA32" si="15">SUM(CB7:CF7)</f>
        <v>0</v>
      </c>
      <c r="CB7" s="64"/>
      <c r="CC7" s="64"/>
      <c r="CD7" s="64"/>
      <c r="CE7" s="64"/>
      <c r="CF7" s="64"/>
      <c r="CG7" s="180">
        <f>IF(C7&lt;&gt;表二!E235,"与表二预算支出不一致",0)</f>
        <v>0</v>
      </c>
    </row>
    <row r="8" s="37" customFormat="1" ht="20.1" customHeight="1" spans="1:85">
      <c r="A8" s="60">
        <v>203</v>
      </c>
      <c r="B8" s="64" t="s">
        <v>1248</v>
      </c>
      <c r="C8" s="92">
        <f t="shared" si="0"/>
        <v>0</v>
      </c>
      <c r="D8" s="83">
        <f t="shared" si="1"/>
        <v>0</v>
      </c>
      <c r="E8" s="64"/>
      <c r="F8" s="64"/>
      <c r="G8" s="64"/>
      <c r="H8" s="64"/>
      <c r="I8" s="83">
        <f t="shared" si="2"/>
        <v>0</v>
      </c>
      <c r="J8" s="64"/>
      <c r="K8" s="64"/>
      <c r="L8" s="64"/>
      <c r="M8" s="64"/>
      <c r="N8" s="64"/>
      <c r="O8" s="64"/>
      <c r="P8" s="64"/>
      <c r="Q8" s="64"/>
      <c r="R8" s="64"/>
      <c r="S8" s="64"/>
      <c r="T8" s="83">
        <f t="shared" si="3"/>
        <v>0</v>
      </c>
      <c r="U8" s="64"/>
      <c r="V8" s="64"/>
      <c r="W8" s="64"/>
      <c r="X8" s="64"/>
      <c r="Y8" s="64"/>
      <c r="Z8" s="64"/>
      <c r="AA8" s="64"/>
      <c r="AB8" s="83">
        <f t="shared" si="4"/>
        <v>0</v>
      </c>
      <c r="AC8" s="64"/>
      <c r="AD8" s="64"/>
      <c r="AE8" s="64"/>
      <c r="AF8" s="64"/>
      <c r="AG8" s="64"/>
      <c r="AH8" s="64"/>
      <c r="AI8" s="83">
        <f t="shared" si="5"/>
        <v>0</v>
      </c>
      <c r="AJ8" s="64"/>
      <c r="AK8" s="64"/>
      <c r="AL8" s="64"/>
      <c r="AM8" s="83">
        <f t="shared" si="6"/>
        <v>0</v>
      </c>
      <c r="AN8" s="64"/>
      <c r="AO8" s="64"/>
      <c r="AP8" s="83">
        <f t="shared" si="7"/>
        <v>0</v>
      </c>
      <c r="AQ8" s="64"/>
      <c r="AR8" s="64"/>
      <c r="AS8" s="64"/>
      <c r="AT8" s="83">
        <f t="shared" si="8"/>
        <v>0</v>
      </c>
      <c r="AU8" s="64"/>
      <c r="AV8" s="64"/>
      <c r="AW8" s="64"/>
      <c r="AX8" s="64"/>
      <c r="AY8" s="83">
        <f t="shared" si="9"/>
        <v>0</v>
      </c>
      <c r="AZ8" s="64"/>
      <c r="BA8" s="64"/>
      <c r="BB8" s="64"/>
      <c r="BC8" s="64"/>
      <c r="BD8" s="64"/>
      <c r="BE8" s="83">
        <f t="shared" si="10"/>
        <v>0</v>
      </c>
      <c r="BF8" s="64"/>
      <c r="BG8" s="64"/>
      <c r="BH8" s="64"/>
      <c r="BI8" s="83">
        <f t="shared" si="11"/>
        <v>0</v>
      </c>
      <c r="BJ8" s="64"/>
      <c r="BK8" s="64"/>
      <c r="BL8" s="64"/>
      <c r="BM8" s="64"/>
      <c r="BN8" s="83">
        <f t="shared" si="12"/>
        <v>0</v>
      </c>
      <c r="BO8" s="64"/>
      <c r="BP8" s="64"/>
      <c r="BQ8" s="83">
        <f t="shared" si="13"/>
        <v>0</v>
      </c>
      <c r="BR8" s="64"/>
      <c r="BS8" s="64"/>
      <c r="BT8" s="64"/>
      <c r="BU8" s="64"/>
      <c r="BV8" s="64"/>
      <c r="BW8" s="64"/>
      <c r="BX8" s="83">
        <f t="shared" si="14"/>
        <v>0</v>
      </c>
      <c r="BY8" s="64"/>
      <c r="BZ8" s="64"/>
      <c r="CA8" s="83">
        <f t="shared" si="15"/>
        <v>0</v>
      </c>
      <c r="CB8" s="64"/>
      <c r="CC8" s="64"/>
      <c r="CD8" s="64"/>
      <c r="CE8" s="64"/>
      <c r="CF8" s="64"/>
      <c r="CG8" s="180">
        <f>IF(C8&lt;&gt;表二!E245,"与表二预算支出不一致",0)</f>
        <v>0</v>
      </c>
    </row>
    <row r="9" s="37" customFormat="1" ht="20.1" customHeight="1" spans="1:85">
      <c r="A9" s="81">
        <v>204</v>
      </c>
      <c r="B9" s="64" t="s">
        <v>1249</v>
      </c>
      <c r="C9" s="173">
        <f t="shared" si="0"/>
        <v>155.705</v>
      </c>
      <c r="D9" s="174">
        <f t="shared" si="1"/>
        <v>0</v>
      </c>
      <c r="E9" s="148"/>
      <c r="F9" s="148"/>
      <c r="G9" s="148"/>
      <c r="H9" s="148"/>
      <c r="I9" s="174">
        <f t="shared" si="2"/>
        <v>124.105</v>
      </c>
      <c r="J9" s="148">
        <v>59.5</v>
      </c>
      <c r="K9" s="148"/>
      <c r="L9" s="148"/>
      <c r="M9" s="148"/>
      <c r="N9" s="148">
        <v>64.605</v>
      </c>
      <c r="O9" s="148"/>
      <c r="P9" s="148"/>
      <c r="Q9" s="148"/>
      <c r="R9" s="148"/>
      <c r="S9" s="148"/>
      <c r="T9" s="174">
        <f t="shared" si="3"/>
        <v>31.6</v>
      </c>
      <c r="U9" s="148"/>
      <c r="V9" s="148"/>
      <c r="W9" s="148"/>
      <c r="X9" s="148"/>
      <c r="Y9" s="148">
        <v>31.6</v>
      </c>
      <c r="Z9" s="148"/>
      <c r="AA9" s="148"/>
      <c r="AB9" s="174">
        <f t="shared" si="4"/>
        <v>0</v>
      </c>
      <c r="AC9" s="148"/>
      <c r="AD9" s="148"/>
      <c r="AE9" s="148"/>
      <c r="AF9" s="148"/>
      <c r="AG9" s="148"/>
      <c r="AH9" s="148"/>
      <c r="AI9" s="174">
        <f t="shared" si="5"/>
        <v>0</v>
      </c>
      <c r="AJ9" s="148"/>
      <c r="AK9" s="148"/>
      <c r="AL9" s="148"/>
      <c r="AM9" s="174">
        <f t="shared" si="6"/>
        <v>0</v>
      </c>
      <c r="AN9" s="148"/>
      <c r="AO9" s="148"/>
      <c r="AP9" s="174">
        <f t="shared" si="7"/>
        <v>0</v>
      </c>
      <c r="AQ9" s="148"/>
      <c r="AR9" s="148"/>
      <c r="AS9" s="148"/>
      <c r="AT9" s="174">
        <f t="shared" si="8"/>
        <v>0</v>
      </c>
      <c r="AU9" s="148"/>
      <c r="AV9" s="148"/>
      <c r="AW9" s="148"/>
      <c r="AX9" s="148"/>
      <c r="AY9" s="174">
        <f t="shared" si="9"/>
        <v>0</v>
      </c>
      <c r="AZ9" s="148"/>
      <c r="BA9" s="148"/>
      <c r="BB9" s="148"/>
      <c r="BC9" s="148"/>
      <c r="BD9" s="148"/>
      <c r="BE9" s="174">
        <f t="shared" si="10"/>
        <v>0</v>
      </c>
      <c r="BF9" s="148"/>
      <c r="BG9" s="148"/>
      <c r="BH9" s="148"/>
      <c r="BI9" s="174">
        <f t="shared" si="11"/>
        <v>0</v>
      </c>
      <c r="BJ9" s="148"/>
      <c r="BK9" s="148"/>
      <c r="BL9" s="148"/>
      <c r="BM9" s="148"/>
      <c r="BN9" s="174">
        <f t="shared" si="12"/>
        <v>0</v>
      </c>
      <c r="BO9" s="148"/>
      <c r="BP9" s="148"/>
      <c r="BQ9" s="174">
        <f t="shared" si="13"/>
        <v>0</v>
      </c>
      <c r="BR9" s="148"/>
      <c r="BS9" s="148"/>
      <c r="BT9" s="148"/>
      <c r="BU9" s="148"/>
      <c r="BV9" s="148"/>
      <c r="BW9" s="148"/>
      <c r="BX9" s="174">
        <f t="shared" si="14"/>
        <v>0</v>
      </c>
      <c r="BY9" s="148"/>
      <c r="BZ9" s="148"/>
      <c r="CA9" s="174">
        <f t="shared" si="15"/>
        <v>0</v>
      </c>
      <c r="CB9" s="148"/>
      <c r="CC9" s="148"/>
      <c r="CD9" s="148"/>
      <c r="CE9" s="148"/>
      <c r="CF9" s="148"/>
      <c r="CG9" s="181">
        <f>IF(C9&lt;&gt;[2]表二!E264,"与表二预算支出不一致",0)</f>
        <v>0</v>
      </c>
    </row>
    <row r="10" s="37" customFormat="1" ht="20.1" customHeight="1" spans="1:85">
      <c r="A10" s="60">
        <v>205</v>
      </c>
      <c r="B10" s="64" t="s">
        <v>1250</v>
      </c>
      <c r="C10" s="173">
        <f t="shared" si="0"/>
        <v>4054.45153</v>
      </c>
      <c r="D10" s="174">
        <f t="shared" si="1"/>
        <v>0</v>
      </c>
      <c r="E10" s="148"/>
      <c r="F10" s="148"/>
      <c r="G10" s="148"/>
      <c r="H10" s="148"/>
      <c r="I10" s="174">
        <f t="shared" si="2"/>
        <v>0</v>
      </c>
      <c r="J10" s="148"/>
      <c r="K10" s="148"/>
      <c r="L10" s="148"/>
      <c r="M10" s="148"/>
      <c r="N10" s="148"/>
      <c r="O10" s="148"/>
      <c r="P10" s="148"/>
      <c r="Q10" s="148"/>
      <c r="R10" s="148"/>
      <c r="S10" s="148"/>
      <c r="T10" s="174">
        <f t="shared" si="3"/>
        <v>0</v>
      </c>
      <c r="U10" s="148"/>
      <c r="V10" s="148"/>
      <c r="W10" s="148"/>
      <c r="X10" s="148"/>
      <c r="Y10" s="148"/>
      <c r="Z10" s="148"/>
      <c r="AA10" s="148"/>
      <c r="AB10" s="174">
        <f t="shared" si="4"/>
        <v>0</v>
      </c>
      <c r="AC10" s="148"/>
      <c r="AD10" s="148"/>
      <c r="AE10" s="148"/>
      <c r="AF10" s="148"/>
      <c r="AG10" s="148"/>
      <c r="AH10" s="148"/>
      <c r="AI10" s="174">
        <f t="shared" si="5"/>
        <v>1971.42689</v>
      </c>
      <c r="AJ10" s="148">
        <v>1371.19689</v>
      </c>
      <c r="AK10" s="148">
        <v>600.23</v>
      </c>
      <c r="AL10" s="148"/>
      <c r="AM10" s="174">
        <f t="shared" si="6"/>
        <v>115.5415</v>
      </c>
      <c r="AN10" s="148">
        <v>115.5415</v>
      </c>
      <c r="AO10" s="148"/>
      <c r="AP10" s="174">
        <f t="shared" si="7"/>
        <v>0</v>
      </c>
      <c r="AQ10" s="148"/>
      <c r="AR10" s="148"/>
      <c r="AS10" s="148"/>
      <c r="AT10" s="174">
        <f t="shared" si="8"/>
        <v>0</v>
      </c>
      <c r="AU10" s="148"/>
      <c r="AV10" s="148"/>
      <c r="AW10" s="148"/>
      <c r="AX10" s="148"/>
      <c r="AY10" s="174">
        <f t="shared" si="9"/>
        <v>1937.48314</v>
      </c>
      <c r="AZ10" s="148">
        <v>1351.6508</v>
      </c>
      <c r="BA10" s="148">
        <v>274.16</v>
      </c>
      <c r="BB10" s="148"/>
      <c r="BC10" s="148">
        <v>67.63194</v>
      </c>
      <c r="BD10" s="148">
        <v>244.0404</v>
      </c>
      <c r="BE10" s="174">
        <f t="shared" si="10"/>
        <v>0</v>
      </c>
      <c r="BF10" s="148"/>
      <c r="BG10" s="148"/>
      <c r="BH10" s="148"/>
      <c r="BI10" s="174">
        <f t="shared" si="11"/>
        <v>0</v>
      </c>
      <c r="BJ10" s="148"/>
      <c r="BK10" s="148"/>
      <c r="BL10" s="148"/>
      <c r="BM10" s="148"/>
      <c r="BN10" s="174">
        <f t="shared" si="12"/>
        <v>0</v>
      </c>
      <c r="BO10" s="148"/>
      <c r="BP10" s="148"/>
      <c r="BQ10" s="174">
        <f t="shared" si="13"/>
        <v>0</v>
      </c>
      <c r="BR10" s="148"/>
      <c r="BS10" s="148"/>
      <c r="BT10" s="148"/>
      <c r="BU10" s="148"/>
      <c r="BV10" s="148"/>
      <c r="BW10" s="148"/>
      <c r="BX10" s="174">
        <f t="shared" si="14"/>
        <v>0</v>
      </c>
      <c r="BY10" s="148"/>
      <c r="BZ10" s="148"/>
      <c r="CA10" s="174">
        <f t="shared" si="15"/>
        <v>30</v>
      </c>
      <c r="CB10" s="148"/>
      <c r="CC10" s="148">
        <v>30</v>
      </c>
      <c r="CD10" s="148"/>
      <c r="CE10" s="148"/>
      <c r="CF10" s="148"/>
      <c r="CG10" s="181">
        <f>IF(C10&lt;&gt;[2]表二!E354,"与表二预算支出不一致",0)</f>
        <v>0</v>
      </c>
    </row>
    <row r="11" s="37" customFormat="1" ht="20.1" customHeight="1" spans="1:85">
      <c r="A11" s="60">
        <v>206</v>
      </c>
      <c r="B11" s="64" t="s">
        <v>1251</v>
      </c>
      <c r="C11" s="173">
        <f t="shared" si="0"/>
        <v>5049.2</v>
      </c>
      <c r="D11" s="174">
        <f t="shared" si="1"/>
        <v>0</v>
      </c>
      <c r="E11" s="148"/>
      <c r="F11" s="148"/>
      <c r="G11" s="148"/>
      <c r="H11" s="148"/>
      <c r="I11" s="174">
        <f t="shared" si="2"/>
        <v>5.2</v>
      </c>
      <c r="J11" s="148">
        <v>1</v>
      </c>
      <c r="K11" s="148"/>
      <c r="L11" s="148"/>
      <c r="M11" s="148"/>
      <c r="N11" s="148">
        <v>4.2</v>
      </c>
      <c r="O11" s="148"/>
      <c r="P11" s="148"/>
      <c r="Q11" s="148"/>
      <c r="R11" s="148"/>
      <c r="S11" s="148"/>
      <c r="T11" s="174">
        <f t="shared" si="3"/>
        <v>0</v>
      </c>
      <c r="U11" s="148"/>
      <c r="V11" s="148"/>
      <c r="W11" s="148"/>
      <c r="X11" s="148"/>
      <c r="Y11" s="148"/>
      <c r="Z11" s="148"/>
      <c r="AA11" s="148"/>
      <c r="AB11" s="174">
        <f t="shared" si="4"/>
        <v>0</v>
      </c>
      <c r="AC11" s="148"/>
      <c r="AD11" s="148"/>
      <c r="AE11" s="148"/>
      <c r="AF11" s="148"/>
      <c r="AG11" s="148"/>
      <c r="AH11" s="148"/>
      <c r="AI11" s="174">
        <f t="shared" si="5"/>
        <v>0</v>
      </c>
      <c r="AJ11" s="148"/>
      <c r="AK11" s="148"/>
      <c r="AL11" s="148"/>
      <c r="AM11" s="174">
        <f t="shared" si="6"/>
        <v>0</v>
      </c>
      <c r="AN11" s="148"/>
      <c r="AO11" s="148"/>
      <c r="AP11" s="174">
        <f t="shared" si="7"/>
        <v>5044</v>
      </c>
      <c r="AQ11" s="148">
        <v>5044</v>
      </c>
      <c r="AR11" s="148"/>
      <c r="AS11" s="148"/>
      <c r="AT11" s="174">
        <f t="shared" si="8"/>
        <v>0</v>
      </c>
      <c r="AU11" s="148"/>
      <c r="AV11" s="148"/>
      <c r="AW11" s="148"/>
      <c r="AX11" s="148"/>
      <c r="AY11" s="174">
        <f t="shared" si="9"/>
        <v>0</v>
      </c>
      <c r="AZ11" s="148"/>
      <c r="BA11" s="148"/>
      <c r="BB11" s="148"/>
      <c r="BC11" s="148"/>
      <c r="BD11" s="148"/>
      <c r="BE11" s="174">
        <f t="shared" si="10"/>
        <v>0</v>
      </c>
      <c r="BF11" s="148"/>
      <c r="BG11" s="148"/>
      <c r="BH11" s="148"/>
      <c r="BI11" s="174">
        <f t="shared" si="11"/>
        <v>0</v>
      </c>
      <c r="BJ11" s="148"/>
      <c r="BK11" s="148"/>
      <c r="BL11" s="148"/>
      <c r="BM11" s="148"/>
      <c r="BN11" s="174">
        <f t="shared" si="12"/>
        <v>0</v>
      </c>
      <c r="BO11" s="148"/>
      <c r="BP11" s="148"/>
      <c r="BQ11" s="174">
        <f t="shared" si="13"/>
        <v>0</v>
      </c>
      <c r="BR11" s="148"/>
      <c r="BS11" s="148"/>
      <c r="BT11" s="148"/>
      <c r="BU11" s="148"/>
      <c r="BV11" s="148"/>
      <c r="BW11" s="148"/>
      <c r="BX11" s="174">
        <f t="shared" si="14"/>
        <v>0</v>
      </c>
      <c r="BY11" s="148"/>
      <c r="BZ11" s="148"/>
      <c r="CA11" s="174">
        <f t="shared" si="15"/>
        <v>0</v>
      </c>
      <c r="CB11" s="148"/>
      <c r="CC11" s="148"/>
      <c r="CD11" s="148"/>
      <c r="CE11" s="148"/>
      <c r="CF11" s="148"/>
      <c r="CG11" s="181">
        <f>IF(C11&lt;&gt;[2]表二!E406,"与表二预算支出不一致",0)</f>
        <v>0</v>
      </c>
    </row>
    <row r="12" s="37" customFormat="1" ht="20.1" customHeight="1" spans="1:85">
      <c r="A12" s="60">
        <v>207</v>
      </c>
      <c r="B12" s="64" t="s">
        <v>1252</v>
      </c>
      <c r="C12" s="173">
        <f t="shared" si="0"/>
        <v>12</v>
      </c>
      <c r="D12" s="174">
        <f t="shared" si="1"/>
        <v>0</v>
      </c>
      <c r="E12" s="148"/>
      <c r="F12" s="148"/>
      <c r="G12" s="148"/>
      <c r="H12" s="148"/>
      <c r="I12" s="174">
        <f t="shared" si="2"/>
        <v>12</v>
      </c>
      <c r="J12" s="148"/>
      <c r="K12" s="148"/>
      <c r="L12" s="148"/>
      <c r="M12" s="148"/>
      <c r="N12" s="148">
        <v>12</v>
      </c>
      <c r="O12" s="148"/>
      <c r="P12" s="148"/>
      <c r="Q12" s="148"/>
      <c r="R12" s="148"/>
      <c r="S12" s="148"/>
      <c r="T12" s="174">
        <f t="shared" si="3"/>
        <v>0</v>
      </c>
      <c r="U12" s="148"/>
      <c r="V12" s="148"/>
      <c r="W12" s="148"/>
      <c r="X12" s="148"/>
      <c r="Y12" s="148"/>
      <c r="Z12" s="148"/>
      <c r="AA12" s="148"/>
      <c r="AB12" s="174">
        <f t="shared" si="4"/>
        <v>0</v>
      </c>
      <c r="AC12" s="148"/>
      <c r="AD12" s="148"/>
      <c r="AE12" s="148"/>
      <c r="AF12" s="148"/>
      <c r="AG12" s="148"/>
      <c r="AH12" s="148"/>
      <c r="AI12" s="174">
        <f t="shared" si="5"/>
        <v>0</v>
      </c>
      <c r="AJ12" s="148"/>
      <c r="AK12" s="148"/>
      <c r="AL12" s="148"/>
      <c r="AM12" s="174">
        <f t="shared" si="6"/>
        <v>0</v>
      </c>
      <c r="AN12" s="148"/>
      <c r="AO12" s="148"/>
      <c r="AP12" s="174">
        <f t="shared" si="7"/>
        <v>0</v>
      </c>
      <c r="AQ12" s="148"/>
      <c r="AR12" s="148"/>
      <c r="AS12" s="148"/>
      <c r="AT12" s="174">
        <f t="shared" si="8"/>
        <v>0</v>
      </c>
      <c r="AU12" s="148"/>
      <c r="AV12" s="148"/>
      <c r="AW12" s="148"/>
      <c r="AX12" s="148"/>
      <c r="AY12" s="174">
        <f t="shared" si="9"/>
        <v>0</v>
      </c>
      <c r="AZ12" s="148"/>
      <c r="BA12" s="148"/>
      <c r="BB12" s="148"/>
      <c r="BC12" s="148"/>
      <c r="BD12" s="148"/>
      <c r="BE12" s="174">
        <f t="shared" si="10"/>
        <v>0</v>
      </c>
      <c r="BF12" s="148"/>
      <c r="BG12" s="148"/>
      <c r="BH12" s="148"/>
      <c r="BI12" s="174">
        <f t="shared" si="11"/>
        <v>0</v>
      </c>
      <c r="BJ12" s="148"/>
      <c r="BK12" s="148"/>
      <c r="BL12" s="148"/>
      <c r="BM12" s="148"/>
      <c r="BN12" s="174">
        <f t="shared" si="12"/>
        <v>0</v>
      </c>
      <c r="BO12" s="148"/>
      <c r="BP12" s="148"/>
      <c r="BQ12" s="174">
        <f t="shared" si="13"/>
        <v>0</v>
      </c>
      <c r="BR12" s="148"/>
      <c r="BS12" s="148"/>
      <c r="BT12" s="148"/>
      <c r="BU12" s="148"/>
      <c r="BV12" s="148"/>
      <c r="BW12" s="148"/>
      <c r="BX12" s="174">
        <f t="shared" si="14"/>
        <v>0</v>
      </c>
      <c r="BY12" s="148"/>
      <c r="BZ12" s="148"/>
      <c r="CA12" s="174">
        <f t="shared" si="15"/>
        <v>0</v>
      </c>
      <c r="CB12" s="148"/>
      <c r="CC12" s="148"/>
      <c r="CD12" s="148"/>
      <c r="CE12" s="148"/>
      <c r="CF12" s="148"/>
      <c r="CG12" s="181">
        <f>IF(C12&lt;&gt;[2]表二!E462,"与表二预算支出不一致",0)</f>
        <v>0</v>
      </c>
    </row>
    <row r="13" s="37" customFormat="1" ht="20.1" customHeight="1" spans="1:85">
      <c r="A13" s="60">
        <v>208</v>
      </c>
      <c r="B13" s="64" t="s">
        <v>1253</v>
      </c>
      <c r="C13" s="173">
        <f t="shared" si="0"/>
        <v>3559.81092</v>
      </c>
      <c r="D13" s="174">
        <f t="shared" si="1"/>
        <v>141.69012</v>
      </c>
      <c r="E13" s="148"/>
      <c r="F13" s="148">
        <v>141.69012</v>
      </c>
      <c r="G13" s="148"/>
      <c r="H13" s="148"/>
      <c r="I13" s="174">
        <f t="shared" si="2"/>
        <v>60.5</v>
      </c>
      <c r="J13" s="148">
        <v>34.5</v>
      </c>
      <c r="K13" s="148"/>
      <c r="L13" s="148"/>
      <c r="M13" s="148"/>
      <c r="N13" s="148">
        <v>26</v>
      </c>
      <c r="O13" s="148"/>
      <c r="P13" s="148"/>
      <c r="Q13" s="148"/>
      <c r="R13" s="148"/>
      <c r="S13" s="148"/>
      <c r="T13" s="174">
        <f t="shared" si="3"/>
        <v>0</v>
      </c>
      <c r="U13" s="148"/>
      <c r="V13" s="148"/>
      <c r="W13" s="148"/>
      <c r="X13" s="148"/>
      <c r="Y13" s="148"/>
      <c r="Z13" s="148"/>
      <c r="AA13" s="148"/>
      <c r="AB13" s="174">
        <f t="shared" si="4"/>
        <v>0</v>
      </c>
      <c r="AC13" s="148"/>
      <c r="AD13" s="148"/>
      <c r="AE13" s="148"/>
      <c r="AF13" s="148"/>
      <c r="AG13" s="148"/>
      <c r="AH13" s="148"/>
      <c r="AI13" s="174">
        <f t="shared" si="5"/>
        <v>297.4608</v>
      </c>
      <c r="AJ13" s="148">
        <v>297.4608</v>
      </c>
      <c r="AK13" s="148"/>
      <c r="AL13" s="148"/>
      <c r="AM13" s="174">
        <f t="shared" si="6"/>
        <v>0</v>
      </c>
      <c r="AN13" s="148"/>
      <c r="AO13" s="148"/>
      <c r="AP13" s="174">
        <f t="shared" si="7"/>
        <v>0</v>
      </c>
      <c r="AQ13" s="148"/>
      <c r="AR13" s="148"/>
      <c r="AS13" s="148"/>
      <c r="AT13" s="174">
        <f t="shared" si="8"/>
        <v>0</v>
      </c>
      <c r="AU13" s="148"/>
      <c r="AV13" s="148"/>
      <c r="AW13" s="148"/>
      <c r="AX13" s="148"/>
      <c r="AY13" s="174">
        <f t="shared" si="9"/>
        <v>3030.16</v>
      </c>
      <c r="AZ13" s="148">
        <v>3010.16</v>
      </c>
      <c r="BA13" s="148"/>
      <c r="BB13" s="148"/>
      <c r="BC13" s="148">
        <v>9</v>
      </c>
      <c r="BD13" s="148">
        <v>11</v>
      </c>
      <c r="BE13" s="174">
        <f t="shared" si="10"/>
        <v>0</v>
      </c>
      <c r="BF13" s="148"/>
      <c r="BG13" s="148"/>
      <c r="BH13" s="148"/>
      <c r="BI13" s="174">
        <f t="shared" si="11"/>
        <v>0</v>
      </c>
      <c r="BJ13" s="148"/>
      <c r="BK13" s="148"/>
      <c r="BL13" s="148"/>
      <c r="BM13" s="148"/>
      <c r="BN13" s="174">
        <f t="shared" si="12"/>
        <v>0</v>
      </c>
      <c r="BO13" s="148"/>
      <c r="BP13" s="148"/>
      <c r="BQ13" s="174">
        <f t="shared" si="13"/>
        <v>0</v>
      </c>
      <c r="BR13" s="148"/>
      <c r="BS13" s="148"/>
      <c r="BT13" s="148"/>
      <c r="BU13" s="148"/>
      <c r="BV13" s="148"/>
      <c r="BW13" s="148"/>
      <c r="BX13" s="174">
        <f t="shared" si="14"/>
        <v>0</v>
      </c>
      <c r="BY13" s="148"/>
      <c r="BZ13" s="148"/>
      <c r="CA13" s="174">
        <f t="shared" si="15"/>
        <v>30</v>
      </c>
      <c r="CB13" s="148"/>
      <c r="CC13" s="148">
        <v>30</v>
      </c>
      <c r="CD13" s="148"/>
      <c r="CE13" s="148"/>
      <c r="CF13" s="148"/>
      <c r="CG13" s="181">
        <f>IF(C13&lt;&gt;[2]表二!E519,"与表二预算支出不一致",0)</f>
        <v>0</v>
      </c>
    </row>
    <row r="14" s="37" customFormat="1" ht="20.1" customHeight="1" spans="1:85">
      <c r="A14" s="60">
        <v>210</v>
      </c>
      <c r="B14" s="64" t="s">
        <v>1254</v>
      </c>
      <c r="C14" s="173">
        <f t="shared" si="0"/>
        <v>634</v>
      </c>
      <c r="D14" s="174">
        <f t="shared" si="1"/>
        <v>0</v>
      </c>
      <c r="E14" s="148"/>
      <c r="F14" s="148"/>
      <c r="G14" s="148"/>
      <c r="H14" s="148"/>
      <c r="I14" s="174">
        <f t="shared" si="2"/>
        <v>505</v>
      </c>
      <c r="J14" s="148">
        <v>4</v>
      </c>
      <c r="K14" s="148"/>
      <c r="L14" s="148"/>
      <c r="M14" s="148">
        <v>40</v>
      </c>
      <c r="N14" s="148">
        <v>461</v>
      </c>
      <c r="O14" s="148"/>
      <c r="P14" s="148"/>
      <c r="Q14" s="148"/>
      <c r="R14" s="148"/>
      <c r="S14" s="148"/>
      <c r="T14" s="174">
        <f t="shared" si="3"/>
        <v>3</v>
      </c>
      <c r="U14" s="148"/>
      <c r="V14" s="148"/>
      <c r="W14" s="148"/>
      <c r="X14" s="148"/>
      <c r="Y14" s="148">
        <v>3</v>
      </c>
      <c r="Z14" s="148"/>
      <c r="AA14" s="148"/>
      <c r="AB14" s="174">
        <f t="shared" si="4"/>
        <v>0</v>
      </c>
      <c r="AC14" s="148"/>
      <c r="AD14" s="148"/>
      <c r="AE14" s="148"/>
      <c r="AF14" s="148"/>
      <c r="AG14" s="148"/>
      <c r="AH14" s="148"/>
      <c r="AI14" s="174">
        <f t="shared" si="5"/>
        <v>0</v>
      </c>
      <c r="AJ14" s="148"/>
      <c r="AK14" s="148"/>
      <c r="AL14" s="148"/>
      <c r="AM14" s="174">
        <f t="shared" si="6"/>
        <v>0</v>
      </c>
      <c r="AN14" s="148"/>
      <c r="AO14" s="148"/>
      <c r="AP14" s="174">
        <f t="shared" si="7"/>
        <v>0</v>
      </c>
      <c r="AQ14" s="148"/>
      <c r="AR14" s="148"/>
      <c r="AS14" s="148"/>
      <c r="AT14" s="174">
        <f t="shared" si="8"/>
        <v>0</v>
      </c>
      <c r="AU14" s="148"/>
      <c r="AV14" s="148"/>
      <c r="AW14" s="148"/>
      <c r="AX14" s="148"/>
      <c r="AY14" s="174">
        <f t="shared" si="9"/>
        <v>117.65</v>
      </c>
      <c r="AZ14" s="148">
        <v>117.65</v>
      </c>
      <c r="BA14" s="148"/>
      <c r="BB14" s="148"/>
      <c r="BC14" s="148"/>
      <c r="BD14" s="148"/>
      <c r="BE14" s="174">
        <f t="shared" si="10"/>
        <v>0</v>
      </c>
      <c r="BF14" s="148"/>
      <c r="BG14" s="148"/>
      <c r="BH14" s="148"/>
      <c r="BI14" s="174">
        <f t="shared" si="11"/>
        <v>0</v>
      </c>
      <c r="BJ14" s="148"/>
      <c r="BK14" s="148"/>
      <c r="BL14" s="148"/>
      <c r="BM14" s="148"/>
      <c r="BN14" s="174">
        <f t="shared" si="12"/>
        <v>0</v>
      </c>
      <c r="BO14" s="148"/>
      <c r="BP14" s="148"/>
      <c r="BQ14" s="174">
        <f t="shared" si="13"/>
        <v>0</v>
      </c>
      <c r="BR14" s="148"/>
      <c r="BS14" s="148"/>
      <c r="BT14" s="148"/>
      <c r="BU14" s="148"/>
      <c r="BV14" s="148"/>
      <c r="BW14" s="148"/>
      <c r="BX14" s="174">
        <f t="shared" si="14"/>
        <v>0</v>
      </c>
      <c r="BY14" s="148"/>
      <c r="BZ14" s="148"/>
      <c r="CA14" s="174">
        <f t="shared" si="15"/>
        <v>8.35</v>
      </c>
      <c r="CB14" s="148"/>
      <c r="CC14" s="148">
        <v>8.35</v>
      </c>
      <c r="CD14" s="148"/>
      <c r="CE14" s="148"/>
      <c r="CF14" s="148"/>
      <c r="CG14" s="181">
        <f>IF(C14&lt;&gt;[2]表二!E647,"与表二预算支出不一致",0)</f>
        <v>0</v>
      </c>
    </row>
    <row r="15" s="37" customFormat="1" ht="20.1" customHeight="1" spans="1:85">
      <c r="A15" s="81">
        <v>211</v>
      </c>
      <c r="B15" s="64" t="s">
        <v>1255</v>
      </c>
      <c r="C15" s="173">
        <f t="shared" si="0"/>
        <v>715.925</v>
      </c>
      <c r="D15" s="174">
        <f t="shared" si="1"/>
        <v>0</v>
      </c>
      <c r="E15" s="148"/>
      <c r="F15" s="148"/>
      <c r="G15" s="148"/>
      <c r="H15" s="148"/>
      <c r="I15" s="174">
        <f t="shared" si="2"/>
        <v>45.4</v>
      </c>
      <c r="J15" s="148">
        <v>12.4</v>
      </c>
      <c r="K15" s="148"/>
      <c r="L15" s="148"/>
      <c r="M15" s="148"/>
      <c r="N15" s="148">
        <v>33</v>
      </c>
      <c r="O15" s="148"/>
      <c r="P15" s="148"/>
      <c r="Q15" s="148"/>
      <c r="R15" s="148"/>
      <c r="S15" s="148"/>
      <c r="T15" s="174">
        <f t="shared" si="3"/>
        <v>31.525</v>
      </c>
      <c r="U15" s="148"/>
      <c r="V15" s="148"/>
      <c r="W15" s="148"/>
      <c r="X15" s="148"/>
      <c r="Y15" s="148">
        <v>31.525</v>
      </c>
      <c r="Z15" s="148"/>
      <c r="AA15" s="148"/>
      <c r="AB15" s="174">
        <f t="shared" si="4"/>
        <v>0</v>
      </c>
      <c r="AC15" s="148"/>
      <c r="AD15" s="148"/>
      <c r="AE15" s="148"/>
      <c r="AF15" s="148"/>
      <c r="AG15" s="148"/>
      <c r="AH15" s="148"/>
      <c r="AI15" s="174">
        <f t="shared" si="5"/>
        <v>0</v>
      </c>
      <c r="AJ15" s="148"/>
      <c r="AK15" s="148"/>
      <c r="AL15" s="148"/>
      <c r="AM15" s="174">
        <f t="shared" si="6"/>
        <v>0</v>
      </c>
      <c r="AN15" s="148"/>
      <c r="AO15" s="148"/>
      <c r="AP15" s="174">
        <f t="shared" si="7"/>
        <v>639</v>
      </c>
      <c r="AQ15" s="148">
        <v>639</v>
      </c>
      <c r="AR15" s="148"/>
      <c r="AS15" s="148"/>
      <c r="AT15" s="174">
        <f t="shared" si="8"/>
        <v>0</v>
      </c>
      <c r="AU15" s="148"/>
      <c r="AV15" s="148"/>
      <c r="AW15" s="148"/>
      <c r="AX15" s="148"/>
      <c r="AY15" s="174">
        <f t="shared" si="9"/>
        <v>0</v>
      </c>
      <c r="AZ15" s="148"/>
      <c r="BA15" s="148"/>
      <c r="BB15" s="148"/>
      <c r="BC15" s="148"/>
      <c r="BD15" s="148"/>
      <c r="BE15" s="174">
        <f t="shared" si="10"/>
        <v>0</v>
      </c>
      <c r="BF15" s="148"/>
      <c r="BG15" s="148"/>
      <c r="BH15" s="148"/>
      <c r="BI15" s="174">
        <f t="shared" si="11"/>
        <v>0</v>
      </c>
      <c r="BJ15" s="148"/>
      <c r="BK15" s="148"/>
      <c r="BL15" s="148"/>
      <c r="BM15" s="148"/>
      <c r="BN15" s="174">
        <f t="shared" si="12"/>
        <v>0</v>
      </c>
      <c r="BO15" s="148"/>
      <c r="BP15" s="148"/>
      <c r="BQ15" s="174">
        <f t="shared" si="13"/>
        <v>0</v>
      </c>
      <c r="BR15" s="148"/>
      <c r="BS15" s="148"/>
      <c r="BT15" s="148"/>
      <c r="BU15" s="148"/>
      <c r="BV15" s="148"/>
      <c r="BW15" s="148"/>
      <c r="BX15" s="174">
        <f t="shared" si="14"/>
        <v>0</v>
      </c>
      <c r="BY15" s="148"/>
      <c r="BZ15" s="148"/>
      <c r="CA15" s="174">
        <f t="shared" si="15"/>
        <v>0</v>
      </c>
      <c r="CB15" s="148"/>
      <c r="CC15" s="148"/>
      <c r="CD15" s="148"/>
      <c r="CE15" s="148"/>
      <c r="CF15" s="148"/>
      <c r="CG15" s="180">
        <f>IF(C15&lt;&gt;表二!E720,"与表二预算支出不一致",0)</f>
        <v>0</v>
      </c>
    </row>
    <row r="16" s="37" customFormat="1" ht="20.1" customHeight="1" spans="1:85">
      <c r="A16" s="81">
        <v>212</v>
      </c>
      <c r="B16" s="64" t="s">
        <v>1256</v>
      </c>
      <c r="C16" s="173">
        <f t="shared" si="0"/>
        <v>8423.872</v>
      </c>
      <c r="D16" s="174">
        <f t="shared" si="1"/>
        <v>0</v>
      </c>
      <c r="E16" s="148"/>
      <c r="F16" s="148"/>
      <c r="G16" s="148"/>
      <c r="H16" s="148"/>
      <c r="I16" s="174">
        <f t="shared" si="2"/>
        <v>3783.752</v>
      </c>
      <c r="J16" s="148">
        <v>231.78</v>
      </c>
      <c r="K16" s="148"/>
      <c r="L16" s="148"/>
      <c r="M16" s="148"/>
      <c r="N16" s="148">
        <v>3156.372</v>
      </c>
      <c r="O16" s="148"/>
      <c r="P16" s="148"/>
      <c r="Q16" s="148"/>
      <c r="R16" s="148">
        <v>395.6</v>
      </c>
      <c r="S16" s="148"/>
      <c r="T16" s="174">
        <f t="shared" si="3"/>
        <v>1197.12</v>
      </c>
      <c r="U16" s="148"/>
      <c r="V16" s="148">
        <v>837.12</v>
      </c>
      <c r="W16" s="148"/>
      <c r="X16" s="148">
        <v>200</v>
      </c>
      <c r="Y16" s="148"/>
      <c r="Z16" s="148">
        <v>160</v>
      </c>
      <c r="AA16" s="148"/>
      <c r="AB16" s="174">
        <f t="shared" si="4"/>
        <v>0</v>
      </c>
      <c r="AC16" s="148"/>
      <c r="AD16" s="148"/>
      <c r="AE16" s="148"/>
      <c r="AF16" s="148"/>
      <c r="AG16" s="148"/>
      <c r="AH16" s="148"/>
      <c r="AI16" s="174">
        <f t="shared" si="5"/>
        <v>50</v>
      </c>
      <c r="AJ16" s="148"/>
      <c r="AK16" s="148">
        <v>50</v>
      </c>
      <c r="AL16" s="148"/>
      <c r="AM16" s="174">
        <f t="shared" si="6"/>
        <v>2560</v>
      </c>
      <c r="AN16" s="148">
        <v>2560</v>
      </c>
      <c r="AO16" s="148"/>
      <c r="AP16" s="174">
        <f t="shared" si="7"/>
        <v>0</v>
      </c>
      <c r="AQ16" s="148"/>
      <c r="AR16" s="148"/>
      <c r="AS16" s="148"/>
      <c r="AT16" s="174">
        <f t="shared" si="8"/>
        <v>0</v>
      </c>
      <c r="AU16" s="148"/>
      <c r="AV16" s="148"/>
      <c r="AW16" s="148"/>
      <c r="AX16" s="148"/>
      <c r="AY16" s="174">
        <f t="shared" si="9"/>
        <v>833</v>
      </c>
      <c r="AZ16" s="148"/>
      <c r="BA16" s="148"/>
      <c r="BB16" s="148"/>
      <c r="BC16" s="148"/>
      <c r="BD16" s="148">
        <v>833</v>
      </c>
      <c r="BE16" s="174">
        <f t="shared" si="10"/>
        <v>0</v>
      </c>
      <c r="BF16" s="148"/>
      <c r="BG16" s="148"/>
      <c r="BH16" s="148"/>
      <c r="BI16" s="174">
        <f t="shared" si="11"/>
        <v>0</v>
      </c>
      <c r="BJ16" s="148"/>
      <c r="BK16" s="148"/>
      <c r="BL16" s="148"/>
      <c r="BM16" s="148"/>
      <c r="BN16" s="174">
        <f t="shared" si="12"/>
        <v>0</v>
      </c>
      <c r="BO16" s="148"/>
      <c r="BP16" s="148"/>
      <c r="BQ16" s="174">
        <f t="shared" si="13"/>
        <v>0</v>
      </c>
      <c r="BR16" s="148"/>
      <c r="BS16" s="148"/>
      <c r="BT16" s="148"/>
      <c r="BU16" s="148"/>
      <c r="BV16" s="148"/>
      <c r="BW16" s="148"/>
      <c r="BX16" s="174">
        <f t="shared" si="14"/>
        <v>0</v>
      </c>
      <c r="BY16" s="148"/>
      <c r="BZ16" s="148"/>
      <c r="CA16" s="174">
        <f t="shared" si="15"/>
        <v>0</v>
      </c>
      <c r="CB16" s="148"/>
      <c r="CC16" s="148"/>
      <c r="CD16" s="148"/>
      <c r="CE16" s="148"/>
      <c r="CF16" s="148"/>
      <c r="CG16" s="181">
        <f>IF(C16&lt;&gt;[2]表二!E793,"与表二预算支出不一致",0)</f>
        <v>0</v>
      </c>
    </row>
    <row r="17" s="37" customFormat="1" ht="20.1" customHeight="1" spans="1:85">
      <c r="A17" s="60">
        <v>213</v>
      </c>
      <c r="B17" s="64" t="s">
        <v>1257</v>
      </c>
      <c r="C17" s="173">
        <f t="shared" si="0"/>
        <v>1542.3</v>
      </c>
      <c r="D17" s="174">
        <f t="shared" si="1"/>
        <v>0</v>
      </c>
      <c r="E17" s="148"/>
      <c r="F17" s="148"/>
      <c r="G17" s="148"/>
      <c r="H17" s="148"/>
      <c r="I17" s="174">
        <f t="shared" si="2"/>
        <v>230.6</v>
      </c>
      <c r="J17" s="148">
        <v>88.825</v>
      </c>
      <c r="K17" s="148"/>
      <c r="L17" s="148"/>
      <c r="M17" s="148">
        <v>8.775</v>
      </c>
      <c r="N17" s="148">
        <v>45</v>
      </c>
      <c r="O17" s="148"/>
      <c r="P17" s="148"/>
      <c r="Q17" s="148"/>
      <c r="R17" s="148">
        <v>88</v>
      </c>
      <c r="S17" s="148"/>
      <c r="T17" s="174">
        <f t="shared" si="3"/>
        <v>413</v>
      </c>
      <c r="U17" s="148"/>
      <c r="V17" s="148">
        <v>333</v>
      </c>
      <c r="W17" s="148"/>
      <c r="X17" s="148">
        <v>30</v>
      </c>
      <c r="Y17" s="148"/>
      <c r="Z17" s="148">
        <v>50</v>
      </c>
      <c r="AA17" s="148"/>
      <c r="AB17" s="174">
        <f t="shared" si="4"/>
        <v>0</v>
      </c>
      <c r="AC17" s="148"/>
      <c r="AD17" s="148"/>
      <c r="AE17" s="148"/>
      <c r="AF17" s="148"/>
      <c r="AG17" s="148"/>
      <c r="AH17" s="148"/>
      <c r="AI17" s="174">
        <f t="shared" si="5"/>
        <v>0</v>
      </c>
      <c r="AJ17" s="148"/>
      <c r="AK17" s="148"/>
      <c r="AL17" s="148"/>
      <c r="AM17" s="174">
        <f t="shared" si="6"/>
        <v>0</v>
      </c>
      <c r="AN17" s="148"/>
      <c r="AO17" s="148"/>
      <c r="AP17" s="174">
        <f t="shared" si="7"/>
        <v>0</v>
      </c>
      <c r="AQ17" s="148"/>
      <c r="AR17" s="148"/>
      <c r="AS17" s="148"/>
      <c r="AT17" s="174">
        <f t="shared" si="8"/>
        <v>0</v>
      </c>
      <c r="AU17" s="148"/>
      <c r="AV17" s="148"/>
      <c r="AW17" s="148"/>
      <c r="AX17" s="148"/>
      <c r="AY17" s="174">
        <f t="shared" si="9"/>
        <v>829.1</v>
      </c>
      <c r="AZ17" s="148">
        <v>824.1</v>
      </c>
      <c r="BA17" s="148"/>
      <c r="BB17" s="148">
        <v>5</v>
      </c>
      <c r="BC17" s="148"/>
      <c r="BD17" s="148"/>
      <c r="BE17" s="174">
        <f t="shared" si="10"/>
        <v>0</v>
      </c>
      <c r="BF17" s="148"/>
      <c r="BG17" s="148"/>
      <c r="BH17" s="148"/>
      <c r="BI17" s="174">
        <f t="shared" si="11"/>
        <v>0</v>
      </c>
      <c r="BJ17" s="148"/>
      <c r="BK17" s="148"/>
      <c r="BL17" s="148"/>
      <c r="BM17" s="148"/>
      <c r="BN17" s="174">
        <f t="shared" si="12"/>
        <v>0</v>
      </c>
      <c r="BO17" s="148"/>
      <c r="BP17" s="148"/>
      <c r="BQ17" s="174">
        <f t="shared" si="13"/>
        <v>0</v>
      </c>
      <c r="BR17" s="148"/>
      <c r="BS17" s="148"/>
      <c r="BT17" s="148"/>
      <c r="BU17" s="148"/>
      <c r="BV17" s="148"/>
      <c r="BW17" s="148"/>
      <c r="BX17" s="174">
        <f t="shared" si="14"/>
        <v>0</v>
      </c>
      <c r="BY17" s="148"/>
      <c r="BZ17" s="148"/>
      <c r="CA17" s="174">
        <f t="shared" si="15"/>
        <v>69.6</v>
      </c>
      <c r="CB17" s="148"/>
      <c r="CC17" s="148">
        <v>69.6</v>
      </c>
      <c r="CD17" s="148"/>
      <c r="CE17" s="148"/>
      <c r="CF17" s="148"/>
      <c r="CG17" s="181">
        <f>IF(C17&lt;&gt;[2]表二!E815,"与表二预算支出不一致",0)</f>
        <v>0</v>
      </c>
    </row>
    <row r="18" s="37" customFormat="1" ht="20.1" customHeight="1" spans="1:85">
      <c r="A18" s="60">
        <v>214</v>
      </c>
      <c r="B18" s="64" t="s">
        <v>1258</v>
      </c>
      <c r="C18" s="92">
        <f t="shared" si="0"/>
        <v>0</v>
      </c>
      <c r="D18" s="83">
        <f t="shared" si="1"/>
        <v>0</v>
      </c>
      <c r="E18" s="64"/>
      <c r="F18" s="64"/>
      <c r="G18" s="64"/>
      <c r="H18" s="64"/>
      <c r="I18" s="83">
        <f t="shared" si="2"/>
        <v>0</v>
      </c>
      <c r="J18" s="64"/>
      <c r="K18" s="64"/>
      <c r="L18" s="64"/>
      <c r="M18" s="64"/>
      <c r="N18" s="64"/>
      <c r="O18" s="64"/>
      <c r="P18" s="64"/>
      <c r="Q18" s="64"/>
      <c r="R18" s="64"/>
      <c r="S18" s="64"/>
      <c r="T18" s="83">
        <f t="shared" si="3"/>
        <v>0</v>
      </c>
      <c r="U18" s="64"/>
      <c r="V18" s="64"/>
      <c r="W18" s="64"/>
      <c r="X18" s="64"/>
      <c r="Y18" s="64"/>
      <c r="Z18" s="64"/>
      <c r="AA18" s="64"/>
      <c r="AB18" s="83">
        <f t="shared" si="4"/>
        <v>0</v>
      </c>
      <c r="AC18" s="64"/>
      <c r="AD18" s="64"/>
      <c r="AE18" s="64"/>
      <c r="AF18" s="64"/>
      <c r="AG18" s="64"/>
      <c r="AH18" s="64"/>
      <c r="AI18" s="83">
        <f t="shared" si="5"/>
        <v>0</v>
      </c>
      <c r="AJ18" s="64"/>
      <c r="AK18" s="64"/>
      <c r="AL18" s="64"/>
      <c r="AM18" s="83">
        <f t="shared" si="6"/>
        <v>0</v>
      </c>
      <c r="AN18" s="64"/>
      <c r="AO18" s="64"/>
      <c r="AP18" s="83">
        <f t="shared" si="7"/>
        <v>0</v>
      </c>
      <c r="AQ18" s="64"/>
      <c r="AR18" s="64"/>
      <c r="AS18" s="64"/>
      <c r="AT18" s="83">
        <f t="shared" si="8"/>
        <v>0</v>
      </c>
      <c r="AU18" s="64"/>
      <c r="AV18" s="64"/>
      <c r="AW18" s="64"/>
      <c r="AX18" s="64"/>
      <c r="AY18" s="83">
        <f t="shared" si="9"/>
        <v>0</v>
      </c>
      <c r="AZ18" s="64"/>
      <c r="BA18" s="64"/>
      <c r="BB18" s="64"/>
      <c r="BC18" s="64"/>
      <c r="BD18" s="64"/>
      <c r="BE18" s="83">
        <f t="shared" si="10"/>
        <v>0</v>
      </c>
      <c r="BF18" s="64"/>
      <c r="BG18" s="64"/>
      <c r="BH18" s="64"/>
      <c r="BI18" s="83">
        <f t="shared" si="11"/>
        <v>0</v>
      </c>
      <c r="BJ18" s="64"/>
      <c r="BK18" s="64"/>
      <c r="BL18" s="64"/>
      <c r="BM18" s="64"/>
      <c r="BN18" s="83">
        <f t="shared" si="12"/>
        <v>0</v>
      </c>
      <c r="BO18" s="64"/>
      <c r="BP18" s="64"/>
      <c r="BQ18" s="83">
        <f t="shared" si="13"/>
        <v>0</v>
      </c>
      <c r="BR18" s="64"/>
      <c r="BS18" s="64"/>
      <c r="BT18" s="64"/>
      <c r="BU18" s="64"/>
      <c r="BV18" s="64"/>
      <c r="BW18" s="64"/>
      <c r="BX18" s="83">
        <f t="shared" si="14"/>
        <v>0</v>
      </c>
      <c r="BY18" s="64"/>
      <c r="BZ18" s="64"/>
      <c r="CA18" s="83">
        <f t="shared" si="15"/>
        <v>0</v>
      </c>
      <c r="CB18" s="64"/>
      <c r="CC18" s="64"/>
      <c r="CD18" s="64"/>
      <c r="CE18" s="64"/>
      <c r="CF18" s="64"/>
      <c r="CG18" s="180">
        <f>IF(C18&lt;&gt;表二!E922,"与表二预算支出不一致",0)</f>
        <v>0</v>
      </c>
    </row>
    <row r="19" s="37" customFormat="1" ht="20.1" customHeight="1" spans="1:85">
      <c r="A19" s="60">
        <v>215</v>
      </c>
      <c r="B19" s="175" t="s">
        <v>1259</v>
      </c>
      <c r="C19" s="92">
        <f t="shared" si="0"/>
        <v>0</v>
      </c>
      <c r="D19" s="83">
        <f t="shared" si="1"/>
        <v>0</v>
      </c>
      <c r="E19" s="64"/>
      <c r="F19" s="64"/>
      <c r="G19" s="64"/>
      <c r="H19" s="64"/>
      <c r="I19" s="83">
        <f t="shared" si="2"/>
        <v>0</v>
      </c>
      <c r="J19" s="64"/>
      <c r="K19" s="64"/>
      <c r="L19" s="64"/>
      <c r="M19" s="64"/>
      <c r="N19" s="64"/>
      <c r="O19" s="64"/>
      <c r="P19" s="64"/>
      <c r="Q19" s="64"/>
      <c r="R19" s="64"/>
      <c r="S19" s="64"/>
      <c r="T19" s="83">
        <f t="shared" si="3"/>
        <v>0</v>
      </c>
      <c r="U19" s="64"/>
      <c r="V19" s="64"/>
      <c r="W19" s="64"/>
      <c r="X19" s="64"/>
      <c r="Y19" s="64"/>
      <c r="Z19" s="64"/>
      <c r="AA19" s="64"/>
      <c r="AB19" s="83">
        <f t="shared" si="4"/>
        <v>0</v>
      </c>
      <c r="AC19" s="64"/>
      <c r="AD19" s="64"/>
      <c r="AE19" s="64"/>
      <c r="AF19" s="64"/>
      <c r="AG19" s="64"/>
      <c r="AH19" s="64"/>
      <c r="AI19" s="83">
        <f t="shared" si="5"/>
        <v>0</v>
      </c>
      <c r="AJ19" s="64"/>
      <c r="AK19" s="64"/>
      <c r="AL19" s="64"/>
      <c r="AM19" s="83">
        <f t="shared" si="6"/>
        <v>0</v>
      </c>
      <c r="AN19" s="64"/>
      <c r="AO19" s="64"/>
      <c r="AP19" s="83">
        <f t="shared" si="7"/>
        <v>0</v>
      </c>
      <c r="AQ19" s="64"/>
      <c r="AR19" s="64"/>
      <c r="AS19" s="64"/>
      <c r="AT19" s="83">
        <f t="shared" si="8"/>
        <v>0</v>
      </c>
      <c r="AU19" s="64"/>
      <c r="AV19" s="64"/>
      <c r="AW19" s="64"/>
      <c r="AX19" s="64"/>
      <c r="AY19" s="83">
        <f t="shared" si="9"/>
        <v>0</v>
      </c>
      <c r="AZ19" s="64"/>
      <c r="BA19" s="64"/>
      <c r="BB19" s="64"/>
      <c r="BC19" s="64"/>
      <c r="BD19" s="64"/>
      <c r="BE19" s="83">
        <f t="shared" si="10"/>
        <v>0</v>
      </c>
      <c r="BF19" s="64"/>
      <c r="BG19" s="64"/>
      <c r="BH19" s="64"/>
      <c r="BI19" s="83">
        <f t="shared" si="11"/>
        <v>0</v>
      </c>
      <c r="BJ19" s="64"/>
      <c r="BK19" s="64"/>
      <c r="BL19" s="64"/>
      <c r="BM19" s="64"/>
      <c r="BN19" s="83">
        <f t="shared" si="12"/>
        <v>0</v>
      </c>
      <c r="BO19" s="64"/>
      <c r="BP19" s="64"/>
      <c r="BQ19" s="83">
        <f t="shared" si="13"/>
        <v>0</v>
      </c>
      <c r="BR19" s="64"/>
      <c r="BS19" s="64"/>
      <c r="BT19" s="64"/>
      <c r="BU19" s="64"/>
      <c r="BV19" s="64"/>
      <c r="BW19" s="64"/>
      <c r="BX19" s="83">
        <f t="shared" si="14"/>
        <v>0</v>
      </c>
      <c r="BY19" s="64"/>
      <c r="BZ19" s="64"/>
      <c r="CA19" s="83">
        <f t="shared" si="15"/>
        <v>0</v>
      </c>
      <c r="CB19" s="64"/>
      <c r="CC19" s="64"/>
      <c r="CD19" s="64"/>
      <c r="CE19" s="64"/>
      <c r="CF19" s="64"/>
      <c r="CG19" s="180">
        <f>IF(C19&lt;&gt;表二!E980,"与表二预算支出不一致",0)</f>
        <v>0</v>
      </c>
    </row>
    <row r="20" s="37" customFormat="1" ht="20.1" customHeight="1" spans="1:85">
      <c r="A20" s="60">
        <v>216</v>
      </c>
      <c r="B20" s="175" t="s">
        <v>1260</v>
      </c>
      <c r="C20" s="173">
        <f t="shared" si="0"/>
        <v>13281.548918</v>
      </c>
      <c r="D20" s="174">
        <f t="shared" si="1"/>
        <v>0</v>
      </c>
      <c r="E20" s="148"/>
      <c r="F20" s="148"/>
      <c r="G20" s="148"/>
      <c r="H20" s="148"/>
      <c r="I20" s="174">
        <f t="shared" si="2"/>
        <v>0</v>
      </c>
      <c r="J20" s="148"/>
      <c r="K20" s="148"/>
      <c r="L20" s="148"/>
      <c r="M20" s="148"/>
      <c r="N20" s="148"/>
      <c r="O20" s="148"/>
      <c r="P20" s="148"/>
      <c r="Q20" s="148"/>
      <c r="R20" s="148"/>
      <c r="S20" s="148"/>
      <c r="T20" s="174">
        <f t="shared" si="3"/>
        <v>0</v>
      </c>
      <c r="U20" s="148"/>
      <c r="V20" s="148"/>
      <c r="W20" s="148"/>
      <c r="X20" s="148"/>
      <c r="Y20" s="148"/>
      <c r="Z20" s="148"/>
      <c r="AA20" s="148"/>
      <c r="AB20" s="174">
        <f t="shared" si="4"/>
        <v>0</v>
      </c>
      <c r="AC20" s="148"/>
      <c r="AD20" s="148"/>
      <c r="AE20" s="148"/>
      <c r="AF20" s="148"/>
      <c r="AG20" s="148"/>
      <c r="AH20" s="148"/>
      <c r="AI20" s="174">
        <f t="shared" si="5"/>
        <v>0</v>
      </c>
      <c r="AJ20" s="148"/>
      <c r="AK20" s="148"/>
      <c r="AL20" s="148"/>
      <c r="AM20" s="174">
        <f t="shared" si="6"/>
        <v>0</v>
      </c>
      <c r="AN20" s="148"/>
      <c r="AO20" s="148"/>
      <c r="AP20" s="174">
        <f t="shared" si="7"/>
        <v>13281.548918</v>
      </c>
      <c r="AQ20" s="148">
        <v>13281.548918</v>
      </c>
      <c r="AR20" s="148"/>
      <c r="AS20" s="148"/>
      <c r="AT20" s="174">
        <f t="shared" si="8"/>
        <v>0</v>
      </c>
      <c r="AU20" s="148"/>
      <c r="AV20" s="148"/>
      <c r="AW20" s="148"/>
      <c r="AX20" s="148"/>
      <c r="AY20" s="174">
        <f t="shared" si="9"/>
        <v>0</v>
      </c>
      <c r="AZ20" s="148"/>
      <c r="BA20" s="148"/>
      <c r="BB20" s="148"/>
      <c r="BC20" s="148"/>
      <c r="BD20" s="148"/>
      <c r="BE20" s="174">
        <f t="shared" si="10"/>
        <v>0</v>
      </c>
      <c r="BF20" s="148"/>
      <c r="BG20" s="148"/>
      <c r="BH20" s="148"/>
      <c r="BI20" s="174">
        <f t="shared" si="11"/>
        <v>0</v>
      </c>
      <c r="BJ20" s="148"/>
      <c r="BK20" s="148"/>
      <c r="BL20" s="148"/>
      <c r="BM20" s="148"/>
      <c r="BN20" s="174">
        <f t="shared" si="12"/>
        <v>0</v>
      </c>
      <c r="BO20" s="148"/>
      <c r="BP20" s="148"/>
      <c r="BQ20" s="174">
        <f t="shared" si="13"/>
        <v>0</v>
      </c>
      <c r="BR20" s="148"/>
      <c r="BS20" s="148"/>
      <c r="BT20" s="148"/>
      <c r="BU20" s="148"/>
      <c r="BV20" s="148"/>
      <c r="BW20" s="148"/>
      <c r="BX20" s="174">
        <f t="shared" si="14"/>
        <v>0</v>
      </c>
      <c r="BY20" s="148"/>
      <c r="BZ20" s="148"/>
      <c r="CA20" s="174">
        <f t="shared" si="15"/>
        <v>0</v>
      </c>
      <c r="CB20" s="148"/>
      <c r="CC20" s="148"/>
      <c r="CD20" s="148"/>
      <c r="CE20" s="148"/>
      <c r="CF20" s="148"/>
      <c r="CG20" s="181">
        <f>IF(C20&lt;&gt;[2]表二!E1044,"与表二预算支出不一致",0)</f>
        <v>0</v>
      </c>
    </row>
    <row r="21" s="37" customFormat="1" ht="20.1" customHeight="1" spans="1:85">
      <c r="A21" s="60">
        <v>217</v>
      </c>
      <c r="B21" s="60" t="s">
        <v>1261</v>
      </c>
      <c r="C21" s="92">
        <f t="shared" si="0"/>
        <v>0</v>
      </c>
      <c r="D21" s="83">
        <f t="shared" si="1"/>
        <v>0</v>
      </c>
      <c r="E21" s="64"/>
      <c r="F21" s="64"/>
      <c r="G21" s="64"/>
      <c r="H21" s="64"/>
      <c r="I21" s="83">
        <f t="shared" si="2"/>
        <v>0</v>
      </c>
      <c r="J21" s="64"/>
      <c r="K21" s="64"/>
      <c r="L21" s="64"/>
      <c r="M21" s="64"/>
      <c r="N21" s="64"/>
      <c r="O21" s="64"/>
      <c r="P21" s="64"/>
      <c r="Q21" s="64"/>
      <c r="R21" s="64"/>
      <c r="S21" s="64"/>
      <c r="T21" s="83">
        <f t="shared" si="3"/>
        <v>0</v>
      </c>
      <c r="U21" s="64"/>
      <c r="V21" s="64"/>
      <c r="W21" s="64"/>
      <c r="X21" s="64"/>
      <c r="Y21" s="64"/>
      <c r="Z21" s="64"/>
      <c r="AA21" s="64"/>
      <c r="AB21" s="83">
        <f t="shared" si="4"/>
        <v>0</v>
      </c>
      <c r="AC21" s="64"/>
      <c r="AD21" s="64"/>
      <c r="AE21" s="64"/>
      <c r="AF21" s="64"/>
      <c r="AG21" s="64"/>
      <c r="AH21" s="64"/>
      <c r="AI21" s="83">
        <f t="shared" si="5"/>
        <v>0</v>
      </c>
      <c r="AJ21" s="64"/>
      <c r="AK21" s="64"/>
      <c r="AL21" s="64"/>
      <c r="AM21" s="83">
        <f t="shared" si="6"/>
        <v>0</v>
      </c>
      <c r="AN21" s="64"/>
      <c r="AO21" s="64"/>
      <c r="AP21" s="83">
        <f t="shared" si="7"/>
        <v>0</v>
      </c>
      <c r="AQ21" s="64"/>
      <c r="AR21" s="64"/>
      <c r="AS21" s="64"/>
      <c r="AT21" s="83">
        <f t="shared" si="8"/>
        <v>0</v>
      </c>
      <c r="AU21" s="64"/>
      <c r="AV21" s="64"/>
      <c r="AW21" s="64"/>
      <c r="AX21" s="64"/>
      <c r="AY21" s="83">
        <f t="shared" si="9"/>
        <v>0</v>
      </c>
      <c r="AZ21" s="64"/>
      <c r="BA21" s="64"/>
      <c r="BB21" s="64"/>
      <c r="BC21" s="64"/>
      <c r="BD21" s="64"/>
      <c r="BE21" s="83">
        <f t="shared" si="10"/>
        <v>0</v>
      </c>
      <c r="BF21" s="64"/>
      <c r="BG21" s="64"/>
      <c r="BH21" s="64"/>
      <c r="BI21" s="83">
        <f t="shared" si="11"/>
        <v>0</v>
      </c>
      <c r="BJ21" s="64"/>
      <c r="BK21" s="64"/>
      <c r="BL21" s="64"/>
      <c r="BM21" s="64"/>
      <c r="BN21" s="83">
        <f t="shared" si="12"/>
        <v>0</v>
      </c>
      <c r="BO21" s="64"/>
      <c r="BP21" s="64"/>
      <c r="BQ21" s="83">
        <f t="shared" si="13"/>
        <v>0</v>
      </c>
      <c r="BR21" s="64"/>
      <c r="BS21" s="64"/>
      <c r="BT21" s="64"/>
      <c r="BU21" s="64"/>
      <c r="BV21" s="64"/>
      <c r="BW21" s="64"/>
      <c r="BX21" s="83">
        <f t="shared" si="14"/>
        <v>0</v>
      </c>
      <c r="BY21" s="64"/>
      <c r="BZ21" s="64"/>
      <c r="CA21" s="83">
        <f t="shared" si="15"/>
        <v>0</v>
      </c>
      <c r="CB21" s="64"/>
      <c r="CC21" s="64"/>
      <c r="CD21" s="64"/>
      <c r="CE21" s="64"/>
      <c r="CF21" s="64"/>
      <c r="CG21" s="180">
        <f>IF(C21&lt;&gt;表二!E1064,"与表二预算支出不一致",0)</f>
        <v>0</v>
      </c>
    </row>
    <row r="22" s="37" customFormat="1" ht="20.1" customHeight="1" spans="1:85">
      <c r="A22" s="60">
        <v>219</v>
      </c>
      <c r="B22" s="175" t="s">
        <v>1233</v>
      </c>
      <c r="C22" s="92">
        <f t="shared" si="0"/>
        <v>0</v>
      </c>
      <c r="D22" s="83">
        <f t="shared" si="1"/>
        <v>0</v>
      </c>
      <c r="E22" s="64"/>
      <c r="F22" s="64"/>
      <c r="G22" s="64"/>
      <c r="H22" s="64"/>
      <c r="I22" s="83">
        <f t="shared" si="2"/>
        <v>0</v>
      </c>
      <c r="J22" s="64"/>
      <c r="K22" s="64"/>
      <c r="L22" s="64"/>
      <c r="M22" s="64"/>
      <c r="N22" s="64"/>
      <c r="O22" s="64"/>
      <c r="P22" s="64"/>
      <c r="Q22" s="64"/>
      <c r="R22" s="64"/>
      <c r="S22" s="64"/>
      <c r="T22" s="83">
        <f t="shared" si="3"/>
        <v>0</v>
      </c>
      <c r="U22" s="64"/>
      <c r="V22" s="64"/>
      <c r="W22" s="64"/>
      <c r="X22" s="64"/>
      <c r="Y22" s="64"/>
      <c r="Z22" s="64"/>
      <c r="AA22" s="64"/>
      <c r="AB22" s="83">
        <f t="shared" si="4"/>
        <v>0</v>
      </c>
      <c r="AC22" s="64"/>
      <c r="AD22" s="64"/>
      <c r="AE22" s="64"/>
      <c r="AF22" s="64"/>
      <c r="AG22" s="64"/>
      <c r="AH22" s="64"/>
      <c r="AI22" s="83">
        <f t="shared" si="5"/>
        <v>0</v>
      </c>
      <c r="AJ22" s="64"/>
      <c r="AK22" s="64"/>
      <c r="AL22" s="64"/>
      <c r="AM22" s="83">
        <f t="shared" si="6"/>
        <v>0</v>
      </c>
      <c r="AN22" s="64"/>
      <c r="AO22" s="64"/>
      <c r="AP22" s="83">
        <f t="shared" si="7"/>
        <v>0</v>
      </c>
      <c r="AQ22" s="64"/>
      <c r="AR22" s="64"/>
      <c r="AS22" s="64"/>
      <c r="AT22" s="83">
        <f t="shared" si="8"/>
        <v>0</v>
      </c>
      <c r="AU22" s="64"/>
      <c r="AV22" s="64"/>
      <c r="AW22" s="64"/>
      <c r="AX22" s="64"/>
      <c r="AY22" s="83">
        <f t="shared" si="9"/>
        <v>0</v>
      </c>
      <c r="AZ22" s="64"/>
      <c r="BA22" s="64"/>
      <c r="BB22" s="64"/>
      <c r="BC22" s="64"/>
      <c r="BD22" s="64"/>
      <c r="BE22" s="83">
        <f t="shared" si="10"/>
        <v>0</v>
      </c>
      <c r="BF22" s="64"/>
      <c r="BG22" s="64"/>
      <c r="BH22" s="64"/>
      <c r="BI22" s="83">
        <f t="shared" si="11"/>
        <v>0</v>
      </c>
      <c r="BJ22" s="64"/>
      <c r="BK22" s="64"/>
      <c r="BL22" s="64"/>
      <c r="BM22" s="64"/>
      <c r="BN22" s="83">
        <f t="shared" si="12"/>
        <v>0</v>
      </c>
      <c r="BO22" s="64"/>
      <c r="BP22" s="64"/>
      <c r="BQ22" s="83">
        <f t="shared" si="13"/>
        <v>0</v>
      </c>
      <c r="BR22" s="64"/>
      <c r="BS22" s="64"/>
      <c r="BT22" s="64"/>
      <c r="BU22" s="64"/>
      <c r="BV22" s="64"/>
      <c r="BW22" s="64"/>
      <c r="BX22" s="83">
        <f t="shared" si="14"/>
        <v>0</v>
      </c>
      <c r="BY22" s="64"/>
      <c r="BZ22" s="64"/>
      <c r="CA22" s="83">
        <f t="shared" si="15"/>
        <v>0</v>
      </c>
      <c r="CB22" s="64"/>
      <c r="CC22" s="64"/>
      <c r="CD22" s="64"/>
      <c r="CE22" s="64"/>
      <c r="CF22" s="64"/>
      <c r="CG22" s="180">
        <f>IF(C22&lt;&gt;表二!E1094,"与表二预算支出不一致",0)</f>
        <v>0</v>
      </c>
    </row>
    <row r="23" s="37" customFormat="1" ht="20.1" customHeight="1" spans="1:85">
      <c r="A23" s="81">
        <v>220</v>
      </c>
      <c r="B23" s="175" t="s">
        <v>1262</v>
      </c>
      <c r="C23" s="173">
        <f t="shared" si="0"/>
        <v>430</v>
      </c>
      <c r="D23" s="174">
        <f t="shared" si="1"/>
        <v>0</v>
      </c>
      <c r="E23" s="148"/>
      <c r="F23" s="148"/>
      <c r="G23" s="148"/>
      <c r="H23" s="148"/>
      <c r="I23" s="174">
        <f t="shared" si="2"/>
        <v>430</v>
      </c>
      <c r="J23" s="148">
        <v>30</v>
      </c>
      <c r="K23" s="148"/>
      <c r="L23" s="148"/>
      <c r="M23" s="148"/>
      <c r="N23" s="148">
        <v>400</v>
      </c>
      <c r="O23" s="148"/>
      <c r="P23" s="148"/>
      <c r="Q23" s="148"/>
      <c r="R23" s="148"/>
      <c r="S23" s="148"/>
      <c r="T23" s="174">
        <f t="shared" si="3"/>
        <v>0</v>
      </c>
      <c r="U23" s="148"/>
      <c r="V23" s="148"/>
      <c r="W23" s="148"/>
      <c r="X23" s="148"/>
      <c r="Y23" s="148"/>
      <c r="Z23" s="148"/>
      <c r="AA23" s="148"/>
      <c r="AB23" s="174">
        <f t="shared" si="4"/>
        <v>0</v>
      </c>
      <c r="AC23" s="148"/>
      <c r="AD23" s="148"/>
      <c r="AE23" s="148"/>
      <c r="AF23" s="148"/>
      <c r="AG23" s="148"/>
      <c r="AH23" s="148"/>
      <c r="AI23" s="174">
        <f t="shared" si="5"/>
        <v>0</v>
      </c>
      <c r="AJ23" s="148"/>
      <c r="AK23" s="148"/>
      <c r="AL23" s="148"/>
      <c r="AM23" s="174">
        <f t="shared" si="6"/>
        <v>0</v>
      </c>
      <c r="AN23" s="148"/>
      <c r="AO23" s="148"/>
      <c r="AP23" s="174">
        <f t="shared" si="7"/>
        <v>0</v>
      </c>
      <c r="AQ23" s="148"/>
      <c r="AR23" s="148"/>
      <c r="AS23" s="148"/>
      <c r="AT23" s="174">
        <f t="shared" si="8"/>
        <v>0</v>
      </c>
      <c r="AU23" s="148"/>
      <c r="AV23" s="148"/>
      <c r="AW23" s="148"/>
      <c r="AX23" s="148"/>
      <c r="AY23" s="174">
        <f t="shared" si="9"/>
        <v>0</v>
      </c>
      <c r="AZ23" s="148"/>
      <c r="BA23" s="148"/>
      <c r="BB23" s="148"/>
      <c r="BC23" s="148"/>
      <c r="BD23" s="148"/>
      <c r="BE23" s="174">
        <f t="shared" si="10"/>
        <v>0</v>
      </c>
      <c r="BF23" s="148"/>
      <c r="BG23" s="148"/>
      <c r="BH23" s="148"/>
      <c r="BI23" s="174">
        <f t="shared" si="11"/>
        <v>0</v>
      </c>
      <c r="BJ23" s="148"/>
      <c r="BK23" s="148"/>
      <c r="BL23" s="148"/>
      <c r="BM23" s="148"/>
      <c r="BN23" s="174">
        <f t="shared" si="12"/>
        <v>0</v>
      </c>
      <c r="BO23" s="148"/>
      <c r="BP23" s="148"/>
      <c r="BQ23" s="174">
        <f t="shared" si="13"/>
        <v>0</v>
      </c>
      <c r="BR23" s="148"/>
      <c r="BS23" s="148"/>
      <c r="BT23" s="148"/>
      <c r="BU23" s="148"/>
      <c r="BV23" s="148"/>
      <c r="BW23" s="148"/>
      <c r="BX23" s="174">
        <f t="shared" si="14"/>
        <v>0</v>
      </c>
      <c r="BY23" s="148"/>
      <c r="BZ23" s="148"/>
      <c r="CA23" s="174">
        <f t="shared" si="15"/>
        <v>0</v>
      </c>
      <c r="CB23" s="148"/>
      <c r="CC23" s="148"/>
      <c r="CD23" s="148"/>
      <c r="CE23" s="148"/>
      <c r="CF23" s="148"/>
      <c r="CG23" s="181">
        <f>IF(C23&lt;&gt;[2]表二!E1104,"与表二预算支出不一致",0)</f>
        <v>0</v>
      </c>
    </row>
    <row r="24" s="37" customFormat="1" ht="20.1" customHeight="1" spans="1:85">
      <c r="A24" s="60">
        <v>221</v>
      </c>
      <c r="B24" s="175" t="s">
        <v>1263</v>
      </c>
      <c r="C24" s="173">
        <f t="shared" si="0"/>
        <v>370.415961</v>
      </c>
      <c r="D24" s="174">
        <f t="shared" si="1"/>
        <v>105.144324</v>
      </c>
      <c r="E24" s="148">
        <v>33.6612</v>
      </c>
      <c r="F24" s="148"/>
      <c r="G24" s="148">
        <v>71.483124</v>
      </c>
      <c r="H24" s="148"/>
      <c r="I24" s="174">
        <f t="shared" si="2"/>
        <v>0</v>
      </c>
      <c r="J24" s="148"/>
      <c r="K24" s="148"/>
      <c r="L24" s="148"/>
      <c r="M24" s="148"/>
      <c r="N24" s="148"/>
      <c r="O24" s="148"/>
      <c r="P24" s="148"/>
      <c r="Q24" s="148"/>
      <c r="R24" s="148"/>
      <c r="S24" s="148"/>
      <c r="T24" s="174">
        <f t="shared" si="3"/>
        <v>0</v>
      </c>
      <c r="U24" s="148"/>
      <c r="V24" s="148"/>
      <c r="W24" s="148"/>
      <c r="X24" s="148"/>
      <c r="Y24" s="148"/>
      <c r="Z24" s="148"/>
      <c r="AA24" s="148"/>
      <c r="AB24" s="174">
        <f t="shared" si="4"/>
        <v>0</v>
      </c>
      <c r="AC24" s="148"/>
      <c r="AD24" s="148"/>
      <c r="AE24" s="148"/>
      <c r="AF24" s="148"/>
      <c r="AG24" s="148"/>
      <c r="AH24" s="148"/>
      <c r="AI24" s="174">
        <f t="shared" si="5"/>
        <v>230.217024</v>
      </c>
      <c r="AJ24" s="148">
        <v>230.217024</v>
      </c>
      <c r="AK24" s="148"/>
      <c r="AL24" s="148"/>
      <c r="AM24" s="174">
        <f t="shared" si="6"/>
        <v>0</v>
      </c>
      <c r="AN24" s="148"/>
      <c r="AO24" s="148"/>
      <c r="AP24" s="174">
        <f t="shared" si="7"/>
        <v>0</v>
      </c>
      <c r="AQ24" s="148"/>
      <c r="AR24" s="148"/>
      <c r="AS24" s="148"/>
      <c r="AT24" s="174">
        <f t="shared" si="8"/>
        <v>0</v>
      </c>
      <c r="AU24" s="148"/>
      <c r="AV24" s="148"/>
      <c r="AW24" s="148"/>
      <c r="AX24" s="148"/>
      <c r="AY24" s="174">
        <f t="shared" si="9"/>
        <v>35.054613</v>
      </c>
      <c r="AZ24" s="148"/>
      <c r="BA24" s="148"/>
      <c r="BB24" s="148"/>
      <c r="BC24" s="148">
        <v>35.054613</v>
      </c>
      <c r="BD24" s="148"/>
      <c r="BE24" s="174">
        <f t="shared" si="10"/>
        <v>0</v>
      </c>
      <c r="BF24" s="148"/>
      <c r="BG24" s="148"/>
      <c r="BH24" s="148"/>
      <c r="BI24" s="174">
        <f t="shared" si="11"/>
        <v>0</v>
      </c>
      <c r="BJ24" s="148"/>
      <c r="BK24" s="148"/>
      <c r="BL24" s="148"/>
      <c r="BM24" s="148"/>
      <c r="BN24" s="174">
        <f t="shared" si="12"/>
        <v>0</v>
      </c>
      <c r="BO24" s="148"/>
      <c r="BP24" s="148"/>
      <c r="BQ24" s="174">
        <f t="shared" si="13"/>
        <v>0</v>
      </c>
      <c r="BR24" s="148"/>
      <c r="BS24" s="148"/>
      <c r="BT24" s="148"/>
      <c r="BU24" s="148"/>
      <c r="BV24" s="148"/>
      <c r="BW24" s="148"/>
      <c r="BX24" s="174">
        <f t="shared" si="14"/>
        <v>0</v>
      </c>
      <c r="BY24" s="148"/>
      <c r="BZ24" s="148"/>
      <c r="CA24" s="174">
        <f t="shared" si="15"/>
        <v>0</v>
      </c>
      <c r="CB24" s="148"/>
      <c r="CC24" s="148"/>
      <c r="CD24" s="148"/>
      <c r="CE24" s="148"/>
      <c r="CF24" s="148"/>
      <c r="CG24" s="181">
        <f>IF(C24&lt;&gt;[2]表二!E1149,"与表二预算支出不一致",0)</f>
        <v>0</v>
      </c>
    </row>
    <row r="25" s="37" customFormat="1" ht="20.1" customHeight="1" spans="1:85">
      <c r="A25" s="60">
        <v>222</v>
      </c>
      <c r="B25" s="175" t="s">
        <v>1264</v>
      </c>
      <c r="C25" s="92">
        <f t="shared" si="0"/>
        <v>0</v>
      </c>
      <c r="D25" s="83">
        <f t="shared" si="1"/>
        <v>0</v>
      </c>
      <c r="E25" s="64"/>
      <c r="F25" s="64"/>
      <c r="G25" s="64"/>
      <c r="H25" s="64"/>
      <c r="I25" s="83">
        <f t="shared" si="2"/>
        <v>0</v>
      </c>
      <c r="J25" s="64"/>
      <c r="K25" s="64"/>
      <c r="L25" s="64"/>
      <c r="M25" s="64"/>
      <c r="N25" s="64"/>
      <c r="O25" s="64"/>
      <c r="P25" s="64"/>
      <c r="Q25" s="64"/>
      <c r="R25" s="64"/>
      <c r="S25" s="64"/>
      <c r="T25" s="83">
        <f t="shared" si="3"/>
        <v>0</v>
      </c>
      <c r="U25" s="64"/>
      <c r="V25" s="64"/>
      <c r="W25" s="64"/>
      <c r="X25" s="64"/>
      <c r="Y25" s="64"/>
      <c r="Z25" s="64"/>
      <c r="AA25" s="64"/>
      <c r="AB25" s="83">
        <f t="shared" si="4"/>
        <v>0</v>
      </c>
      <c r="AC25" s="64"/>
      <c r="AD25" s="64"/>
      <c r="AE25" s="64"/>
      <c r="AF25" s="64"/>
      <c r="AG25" s="64"/>
      <c r="AH25" s="64"/>
      <c r="AI25" s="83">
        <f t="shared" si="5"/>
        <v>0</v>
      </c>
      <c r="AJ25" s="64"/>
      <c r="AK25" s="64"/>
      <c r="AL25" s="64"/>
      <c r="AM25" s="83">
        <f t="shared" si="6"/>
        <v>0</v>
      </c>
      <c r="AN25" s="64"/>
      <c r="AO25" s="64"/>
      <c r="AP25" s="83">
        <f t="shared" si="7"/>
        <v>0</v>
      </c>
      <c r="AQ25" s="64"/>
      <c r="AR25" s="64"/>
      <c r="AS25" s="64"/>
      <c r="AT25" s="83">
        <f t="shared" si="8"/>
        <v>0</v>
      </c>
      <c r="AU25" s="64"/>
      <c r="AV25" s="64"/>
      <c r="AW25" s="64"/>
      <c r="AX25" s="64"/>
      <c r="AY25" s="83">
        <f t="shared" si="9"/>
        <v>0</v>
      </c>
      <c r="AZ25" s="64"/>
      <c r="BA25" s="64"/>
      <c r="BB25" s="64"/>
      <c r="BC25" s="64"/>
      <c r="BD25" s="64"/>
      <c r="BE25" s="83">
        <f t="shared" si="10"/>
        <v>0</v>
      </c>
      <c r="BF25" s="64"/>
      <c r="BG25" s="64"/>
      <c r="BH25" s="64"/>
      <c r="BI25" s="83">
        <f t="shared" si="11"/>
        <v>0</v>
      </c>
      <c r="BJ25" s="64"/>
      <c r="BK25" s="64"/>
      <c r="BL25" s="64"/>
      <c r="BM25" s="64"/>
      <c r="BN25" s="83">
        <f t="shared" si="12"/>
        <v>0</v>
      </c>
      <c r="BO25" s="64"/>
      <c r="BP25" s="64"/>
      <c r="BQ25" s="83">
        <f t="shared" si="13"/>
        <v>0</v>
      </c>
      <c r="BR25" s="64"/>
      <c r="BS25" s="64"/>
      <c r="BT25" s="64"/>
      <c r="BU25" s="64"/>
      <c r="BV25" s="64"/>
      <c r="BW25" s="64"/>
      <c r="BX25" s="83">
        <f t="shared" si="14"/>
        <v>0</v>
      </c>
      <c r="BY25" s="64"/>
      <c r="BZ25" s="64"/>
      <c r="CA25" s="83">
        <f t="shared" si="15"/>
        <v>0</v>
      </c>
      <c r="CB25" s="64"/>
      <c r="CC25" s="64"/>
      <c r="CD25" s="64"/>
      <c r="CE25" s="64"/>
      <c r="CF25" s="64"/>
      <c r="CG25" s="180">
        <f>IF(C25&lt;&gt;表二!E1170,"与表二预算支出不一致",0)</f>
        <v>0</v>
      </c>
    </row>
    <row r="26" s="37" customFormat="1" ht="20.1" customHeight="1" spans="1:85">
      <c r="A26" s="81">
        <v>224</v>
      </c>
      <c r="B26" s="175" t="s">
        <v>1265</v>
      </c>
      <c r="C26" s="173">
        <f t="shared" si="0"/>
        <v>861.41</v>
      </c>
      <c r="D26" s="174">
        <f t="shared" si="1"/>
        <v>0</v>
      </c>
      <c r="E26" s="148"/>
      <c r="F26" s="148"/>
      <c r="G26" s="148"/>
      <c r="H26" s="148"/>
      <c r="I26" s="174">
        <f t="shared" si="2"/>
        <v>839.41</v>
      </c>
      <c r="J26" s="148">
        <v>217.1</v>
      </c>
      <c r="K26" s="148"/>
      <c r="L26" s="148"/>
      <c r="M26" s="148">
        <v>4.5</v>
      </c>
      <c r="N26" s="148">
        <v>608.81</v>
      </c>
      <c r="O26" s="148"/>
      <c r="P26" s="148"/>
      <c r="Q26" s="148"/>
      <c r="R26" s="148">
        <v>9</v>
      </c>
      <c r="S26" s="148"/>
      <c r="T26" s="174">
        <f t="shared" si="3"/>
        <v>2</v>
      </c>
      <c r="U26" s="148"/>
      <c r="V26" s="148"/>
      <c r="W26" s="148"/>
      <c r="X26" s="148"/>
      <c r="Y26" s="148">
        <v>2</v>
      </c>
      <c r="Z26" s="148"/>
      <c r="AA26" s="148"/>
      <c r="AB26" s="174">
        <f t="shared" si="4"/>
        <v>0</v>
      </c>
      <c r="AC26" s="148"/>
      <c r="AD26" s="148"/>
      <c r="AE26" s="148"/>
      <c r="AF26" s="148"/>
      <c r="AG26" s="148"/>
      <c r="AH26" s="148"/>
      <c r="AI26" s="174">
        <f t="shared" si="5"/>
        <v>0</v>
      </c>
      <c r="AJ26" s="148"/>
      <c r="AK26" s="148"/>
      <c r="AL26" s="148"/>
      <c r="AM26" s="174">
        <f t="shared" si="6"/>
        <v>0</v>
      </c>
      <c r="AN26" s="148"/>
      <c r="AO26" s="148"/>
      <c r="AP26" s="174">
        <f t="shared" si="7"/>
        <v>20</v>
      </c>
      <c r="AQ26" s="148">
        <v>20</v>
      </c>
      <c r="AR26" s="148"/>
      <c r="AS26" s="148"/>
      <c r="AT26" s="174">
        <f t="shared" si="8"/>
        <v>0</v>
      </c>
      <c r="AU26" s="148"/>
      <c r="AV26" s="148"/>
      <c r="AW26" s="148"/>
      <c r="AX26" s="148"/>
      <c r="AY26" s="174">
        <f t="shared" si="9"/>
        <v>0</v>
      </c>
      <c r="AZ26" s="148"/>
      <c r="BA26" s="148"/>
      <c r="BB26" s="148"/>
      <c r="BC26" s="148"/>
      <c r="BD26" s="148"/>
      <c r="BE26" s="174">
        <f t="shared" si="10"/>
        <v>0</v>
      </c>
      <c r="BF26" s="148"/>
      <c r="BG26" s="148"/>
      <c r="BH26" s="148"/>
      <c r="BI26" s="174">
        <f t="shared" si="11"/>
        <v>0</v>
      </c>
      <c r="BJ26" s="148"/>
      <c r="BK26" s="148"/>
      <c r="BL26" s="148"/>
      <c r="BM26" s="148"/>
      <c r="BN26" s="174">
        <f t="shared" si="12"/>
        <v>0</v>
      </c>
      <c r="BO26" s="148"/>
      <c r="BP26" s="148"/>
      <c r="BQ26" s="174">
        <f t="shared" si="13"/>
        <v>0</v>
      </c>
      <c r="BR26" s="148"/>
      <c r="BS26" s="148"/>
      <c r="BT26" s="148"/>
      <c r="BU26" s="148"/>
      <c r="BV26" s="148"/>
      <c r="BW26" s="148"/>
      <c r="BX26" s="174">
        <f t="shared" si="14"/>
        <v>0</v>
      </c>
      <c r="BY26" s="148"/>
      <c r="BZ26" s="148"/>
      <c r="CA26" s="174">
        <f t="shared" si="15"/>
        <v>0</v>
      </c>
      <c r="CB26" s="148"/>
      <c r="CC26" s="148"/>
      <c r="CD26" s="148"/>
      <c r="CE26" s="148"/>
      <c r="CF26" s="148"/>
      <c r="CG26" s="181">
        <f>IF(C26&lt;&gt;[2]表二!E1214,"与表二预算支出不一致",0)</f>
        <v>0</v>
      </c>
    </row>
    <row r="27" s="37" customFormat="1" ht="20.1" customHeight="1" spans="1:85">
      <c r="A27" s="60">
        <v>227</v>
      </c>
      <c r="B27" s="60" t="s">
        <v>1239</v>
      </c>
      <c r="C27" s="92">
        <f t="shared" si="0"/>
        <v>0</v>
      </c>
      <c r="D27" s="83">
        <f t="shared" si="1"/>
        <v>0</v>
      </c>
      <c r="E27" s="64"/>
      <c r="F27" s="64"/>
      <c r="G27" s="64"/>
      <c r="H27" s="64"/>
      <c r="I27" s="83">
        <f t="shared" si="2"/>
        <v>0</v>
      </c>
      <c r="J27" s="64"/>
      <c r="K27" s="64"/>
      <c r="L27" s="64"/>
      <c r="M27" s="64"/>
      <c r="N27" s="64"/>
      <c r="O27" s="64"/>
      <c r="P27" s="64"/>
      <c r="Q27" s="64"/>
      <c r="R27" s="64"/>
      <c r="S27" s="64"/>
      <c r="T27" s="83">
        <f t="shared" si="3"/>
        <v>0</v>
      </c>
      <c r="U27" s="64"/>
      <c r="V27" s="64"/>
      <c r="W27" s="64"/>
      <c r="X27" s="64"/>
      <c r="Y27" s="64"/>
      <c r="Z27" s="64"/>
      <c r="AA27" s="64"/>
      <c r="AB27" s="83">
        <f t="shared" si="4"/>
        <v>0</v>
      </c>
      <c r="AC27" s="64"/>
      <c r="AD27" s="64"/>
      <c r="AE27" s="64"/>
      <c r="AF27" s="64"/>
      <c r="AG27" s="64"/>
      <c r="AH27" s="64"/>
      <c r="AI27" s="83">
        <f t="shared" si="5"/>
        <v>0</v>
      </c>
      <c r="AJ27" s="64"/>
      <c r="AK27" s="64"/>
      <c r="AL27" s="64"/>
      <c r="AM27" s="83">
        <f t="shared" si="6"/>
        <v>0</v>
      </c>
      <c r="AN27" s="64"/>
      <c r="AO27" s="64"/>
      <c r="AP27" s="83">
        <f t="shared" si="7"/>
        <v>0</v>
      </c>
      <c r="AQ27" s="64"/>
      <c r="AR27" s="64"/>
      <c r="AS27" s="64"/>
      <c r="AT27" s="83">
        <f t="shared" si="8"/>
        <v>0</v>
      </c>
      <c r="AU27" s="64"/>
      <c r="AV27" s="64"/>
      <c r="AW27" s="64"/>
      <c r="AX27" s="64"/>
      <c r="AY27" s="83">
        <f t="shared" si="9"/>
        <v>0</v>
      </c>
      <c r="AZ27" s="64"/>
      <c r="BA27" s="64"/>
      <c r="BB27" s="64"/>
      <c r="BC27" s="64"/>
      <c r="BD27" s="64"/>
      <c r="BE27" s="83">
        <f t="shared" si="10"/>
        <v>0</v>
      </c>
      <c r="BF27" s="64"/>
      <c r="BG27" s="64"/>
      <c r="BH27" s="64"/>
      <c r="BI27" s="83">
        <f t="shared" si="11"/>
        <v>0</v>
      </c>
      <c r="BJ27" s="64"/>
      <c r="BK27" s="64"/>
      <c r="BL27" s="64"/>
      <c r="BM27" s="64"/>
      <c r="BN27" s="83">
        <f t="shared" si="12"/>
        <v>0</v>
      </c>
      <c r="BO27" s="64"/>
      <c r="BP27" s="64"/>
      <c r="BQ27" s="83">
        <f t="shared" si="13"/>
        <v>0</v>
      </c>
      <c r="BR27" s="64"/>
      <c r="BS27" s="64"/>
      <c r="BT27" s="64"/>
      <c r="BU27" s="64"/>
      <c r="BV27" s="64"/>
      <c r="BW27" s="64"/>
      <c r="BX27" s="83">
        <f t="shared" si="14"/>
        <v>0</v>
      </c>
      <c r="BY27" s="64"/>
      <c r="BZ27" s="64"/>
      <c r="CA27" s="83">
        <f t="shared" si="15"/>
        <v>0</v>
      </c>
      <c r="CB27" s="64"/>
      <c r="CC27" s="64"/>
      <c r="CD27" s="64"/>
      <c r="CE27" s="64"/>
      <c r="CF27" s="64"/>
      <c r="CG27" s="180">
        <f>IF(C27&lt;&gt;表二!E1264,"与表二预算支出不一致",0)</f>
        <v>0</v>
      </c>
    </row>
    <row r="28" s="37" customFormat="1" ht="20.1" customHeight="1" spans="1:85">
      <c r="A28" s="60">
        <v>229</v>
      </c>
      <c r="B28" s="64" t="s">
        <v>1241</v>
      </c>
      <c r="C28" s="92">
        <f t="shared" si="0"/>
        <v>0</v>
      </c>
      <c r="D28" s="83">
        <f t="shared" si="1"/>
        <v>0</v>
      </c>
      <c r="E28" s="64"/>
      <c r="F28" s="64"/>
      <c r="G28" s="64"/>
      <c r="H28" s="64"/>
      <c r="I28" s="83">
        <f t="shared" si="2"/>
        <v>0</v>
      </c>
      <c r="J28" s="64"/>
      <c r="K28" s="64"/>
      <c r="L28" s="64"/>
      <c r="M28" s="64"/>
      <c r="N28" s="64"/>
      <c r="O28" s="64"/>
      <c r="P28" s="64"/>
      <c r="Q28" s="64"/>
      <c r="R28" s="64"/>
      <c r="S28" s="64"/>
      <c r="T28" s="83">
        <f t="shared" si="3"/>
        <v>0</v>
      </c>
      <c r="U28" s="64"/>
      <c r="V28" s="64"/>
      <c r="W28" s="64"/>
      <c r="X28" s="64"/>
      <c r="Y28" s="64"/>
      <c r="Z28" s="64"/>
      <c r="AA28" s="64"/>
      <c r="AB28" s="83">
        <f t="shared" si="4"/>
        <v>0</v>
      </c>
      <c r="AC28" s="64"/>
      <c r="AD28" s="64"/>
      <c r="AE28" s="64"/>
      <c r="AF28" s="64"/>
      <c r="AG28" s="64"/>
      <c r="AH28" s="64"/>
      <c r="AI28" s="83">
        <f t="shared" si="5"/>
        <v>0</v>
      </c>
      <c r="AJ28" s="64"/>
      <c r="AK28" s="64"/>
      <c r="AL28" s="64"/>
      <c r="AM28" s="83">
        <f t="shared" si="6"/>
        <v>0</v>
      </c>
      <c r="AN28" s="64"/>
      <c r="AO28" s="64"/>
      <c r="AP28" s="83">
        <f t="shared" si="7"/>
        <v>0</v>
      </c>
      <c r="AQ28" s="64"/>
      <c r="AR28" s="64"/>
      <c r="AS28" s="64"/>
      <c r="AT28" s="83">
        <f t="shared" si="8"/>
        <v>0</v>
      </c>
      <c r="AU28" s="64"/>
      <c r="AV28" s="64"/>
      <c r="AW28" s="64"/>
      <c r="AX28" s="64"/>
      <c r="AY28" s="83">
        <f t="shared" si="9"/>
        <v>0</v>
      </c>
      <c r="AZ28" s="64"/>
      <c r="BA28" s="64"/>
      <c r="BB28" s="64"/>
      <c r="BC28" s="64"/>
      <c r="BD28" s="64"/>
      <c r="BE28" s="83">
        <f t="shared" si="10"/>
        <v>0</v>
      </c>
      <c r="BF28" s="64"/>
      <c r="BG28" s="64"/>
      <c r="BH28" s="64"/>
      <c r="BI28" s="83">
        <f t="shared" si="11"/>
        <v>0</v>
      </c>
      <c r="BJ28" s="64"/>
      <c r="BK28" s="64"/>
      <c r="BL28" s="64"/>
      <c r="BM28" s="64"/>
      <c r="BN28" s="83">
        <f t="shared" si="12"/>
        <v>0</v>
      </c>
      <c r="BO28" s="64"/>
      <c r="BP28" s="64"/>
      <c r="BQ28" s="83">
        <f t="shared" si="13"/>
        <v>0</v>
      </c>
      <c r="BR28" s="64"/>
      <c r="BS28" s="64"/>
      <c r="BT28" s="64"/>
      <c r="BU28" s="64"/>
      <c r="BV28" s="64"/>
      <c r="BW28" s="64"/>
      <c r="BX28" s="83">
        <f t="shared" si="14"/>
        <v>0</v>
      </c>
      <c r="BY28" s="64"/>
      <c r="BZ28" s="64"/>
      <c r="CA28" s="83">
        <f t="shared" si="15"/>
        <v>0</v>
      </c>
      <c r="CB28" s="64"/>
      <c r="CC28" s="64"/>
      <c r="CD28" s="64"/>
      <c r="CE28" s="64"/>
      <c r="CF28" s="64"/>
      <c r="CG28" s="180">
        <f>IF(C28&lt;&gt;表二!E1265,"与表二预算支出不一致",0)</f>
        <v>0</v>
      </c>
    </row>
    <row r="29" s="37" customFormat="1" ht="20.1" customHeight="1" spans="1:85">
      <c r="A29" s="60">
        <v>230</v>
      </c>
      <c r="B29" s="64" t="s">
        <v>1055</v>
      </c>
      <c r="C29" s="92">
        <f t="shared" si="0"/>
        <v>0</v>
      </c>
      <c r="D29" s="83">
        <f t="shared" si="1"/>
        <v>0</v>
      </c>
      <c r="E29" s="64"/>
      <c r="F29" s="64"/>
      <c r="G29" s="64"/>
      <c r="H29" s="64"/>
      <c r="I29" s="83">
        <f t="shared" si="2"/>
        <v>0</v>
      </c>
      <c r="J29" s="64"/>
      <c r="K29" s="64"/>
      <c r="L29" s="64"/>
      <c r="M29" s="64"/>
      <c r="N29" s="64"/>
      <c r="O29" s="64"/>
      <c r="P29" s="64"/>
      <c r="Q29" s="64"/>
      <c r="R29" s="64"/>
      <c r="S29" s="64"/>
      <c r="T29" s="83">
        <f t="shared" si="3"/>
        <v>0</v>
      </c>
      <c r="U29" s="64"/>
      <c r="V29" s="64"/>
      <c r="W29" s="64"/>
      <c r="X29" s="64"/>
      <c r="Y29" s="64"/>
      <c r="Z29" s="64"/>
      <c r="AA29" s="64"/>
      <c r="AB29" s="83">
        <f t="shared" si="4"/>
        <v>0</v>
      </c>
      <c r="AC29" s="64"/>
      <c r="AD29" s="64"/>
      <c r="AE29" s="64"/>
      <c r="AF29" s="64"/>
      <c r="AG29" s="64"/>
      <c r="AH29" s="64"/>
      <c r="AI29" s="83">
        <f t="shared" si="5"/>
        <v>0</v>
      </c>
      <c r="AJ29" s="64"/>
      <c r="AK29" s="64"/>
      <c r="AL29" s="64"/>
      <c r="AM29" s="83">
        <f t="shared" si="6"/>
        <v>0</v>
      </c>
      <c r="AN29" s="64"/>
      <c r="AO29" s="64"/>
      <c r="AP29" s="83">
        <f t="shared" si="7"/>
        <v>0</v>
      </c>
      <c r="AQ29" s="64"/>
      <c r="AR29" s="64"/>
      <c r="AS29" s="64"/>
      <c r="AT29" s="83">
        <f t="shared" si="8"/>
        <v>0</v>
      </c>
      <c r="AU29" s="64"/>
      <c r="AV29" s="64"/>
      <c r="AW29" s="64"/>
      <c r="AX29" s="64"/>
      <c r="AY29" s="83">
        <f t="shared" si="9"/>
        <v>0</v>
      </c>
      <c r="AZ29" s="64"/>
      <c r="BA29" s="64"/>
      <c r="BB29" s="64"/>
      <c r="BC29" s="64"/>
      <c r="BD29" s="64"/>
      <c r="BE29" s="83">
        <f t="shared" si="10"/>
        <v>0</v>
      </c>
      <c r="BF29" s="64"/>
      <c r="BG29" s="64"/>
      <c r="BH29" s="64"/>
      <c r="BI29" s="83">
        <f t="shared" si="11"/>
        <v>0</v>
      </c>
      <c r="BJ29" s="64"/>
      <c r="BK29" s="64"/>
      <c r="BL29" s="64"/>
      <c r="BM29" s="64"/>
      <c r="BN29" s="83">
        <f t="shared" si="12"/>
        <v>0</v>
      </c>
      <c r="BO29" s="64"/>
      <c r="BP29" s="64"/>
      <c r="BQ29" s="83">
        <f t="shared" si="13"/>
        <v>0</v>
      </c>
      <c r="BR29" s="64"/>
      <c r="BS29" s="64"/>
      <c r="BT29" s="64"/>
      <c r="BU29" s="64"/>
      <c r="BV29" s="64"/>
      <c r="BW29" s="64"/>
      <c r="BX29" s="83">
        <f t="shared" si="14"/>
        <v>0</v>
      </c>
      <c r="BY29" s="64"/>
      <c r="BZ29" s="64"/>
      <c r="CA29" s="83">
        <f t="shared" si="15"/>
        <v>0</v>
      </c>
      <c r="CB29" s="64"/>
      <c r="CC29" s="64"/>
      <c r="CD29" s="64"/>
      <c r="CE29" s="64"/>
      <c r="CF29" s="64"/>
      <c r="CG29" s="180"/>
    </row>
    <row r="30" s="37" customFormat="1" ht="20.1" customHeight="1" spans="1:85">
      <c r="A30" s="60">
        <v>232</v>
      </c>
      <c r="B30" s="175" t="s">
        <v>1266</v>
      </c>
      <c r="C30" s="173">
        <f t="shared" si="0"/>
        <v>1074.68</v>
      </c>
      <c r="D30" s="174">
        <f t="shared" si="1"/>
        <v>0</v>
      </c>
      <c r="E30" s="148"/>
      <c r="F30" s="148"/>
      <c r="G30" s="148"/>
      <c r="H30" s="148"/>
      <c r="I30" s="174">
        <f t="shared" si="2"/>
        <v>0</v>
      </c>
      <c r="J30" s="148"/>
      <c r="K30" s="148"/>
      <c r="L30" s="148"/>
      <c r="M30" s="148"/>
      <c r="N30" s="148"/>
      <c r="O30" s="148"/>
      <c r="P30" s="148"/>
      <c r="Q30" s="148"/>
      <c r="R30" s="148"/>
      <c r="S30" s="148"/>
      <c r="T30" s="174">
        <f t="shared" si="3"/>
        <v>0</v>
      </c>
      <c r="U30" s="148"/>
      <c r="V30" s="148"/>
      <c r="W30" s="148"/>
      <c r="X30" s="148"/>
      <c r="Y30" s="148"/>
      <c r="Z30" s="148"/>
      <c r="AA30" s="148"/>
      <c r="AB30" s="174">
        <f t="shared" si="4"/>
        <v>0</v>
      </c>
      <c r="AC30" s="148"/>
      <c r="AD30" s="148"/>
      <c r="AE30" s="148"/>
      <c r="AF30" s="148"/>
      <c r="AG30" s="148"/>
      <c r="AH30" s="148"/>
      <c r="AI30" s="174">
        <f t="shared" si="5"/>
        <v>0</v>
      </c>
      <c r="AJ30" s="148"/>
      <c r="AK30" s="148"/>
      <c r="AL30" s="148"/>
      <c r="AM30" s="174">
        <f t="shared" si="6"/>
        <v>0</v>
      </c>
      <c r="AN30" s="148"/>
      <c r="AO30" s="148"/>
      <c r="AP30" s="174">
        <f t="shared" si="7"/>
        <v>0</v>
      </c>
      <c r="AQ30" s="148"/>
      <c r="AR30" s="148"/>
      <c r="AS30" s="148"/>
      <c r="AT30" s="174">
        <f t="shared" si="8"/>
        <v>0</v>
      </c>
      <c r="AU30" s="148"/>
      <c r="AV30" s="148"/>
      <c r="AW30" s="148"/>
      <c r="AX30" s="148"/>
      <c r="AY30" s="174">
        <f t="shared" si="9"/>
        <v>0</v>
      </c>
      <c r="AZ30" s="148"/>
      <c r="BA30" s="148"/>
      <c r="BB30" s="148"/>
      <c r="BC30" s="148"/>
      <c r="BD30" s="148"/>
      <c r="BE30" s="174">
        <f t="shared" si="10"/>
        <v>0</v>
      </c>
      <c r="BF30" s="148"/>
      <c r="BG30" s="148"/>
      <c r="BH30" s="148"/>
      <c r="BI30" s="174">
        <f t="shared" si="11"/>
        <v>1074.68</v>
      </c>
      <c r="BJ30" s="148">
        <v>1074.68</v>
      </c>
      <c r="BK30" s="148"/>
      <c r="BL30" s="148"/>
      <c r="BM30" s="148"/>
      <c r="BN30" s="174">
        <f t="shared" si="12"/>
        <v>0</v>
      </c>
      <c r="BO30" s="148"/>
      <c r="BP30" s="148"/>
      <c r="BQ30" s="174">
        <f t="shared" si="13"/>
        <v>0</v>
      </c>
      <c r="BR30" s="148"/>
      <c r="BS30" s="148"/>
      <c r="BT30" s="148"/>
      <c r="BU30" s="148"/>
      <c r="BV30" s="148"/>
      <c r="BW30" s="148"/>
      <c r="BX30" s="174">
        <f t="shared" si="14"/>
        <v>0</v>
      </c>
      <c r="BY30" s="148"/>
      <c r="BZ30" s="148"/>
      <c r="CA30" s="174">
        <f t="shared" si="15"/>
        <v>0</v>
      </c>
      <c r="CB30" s="148"/>
      <c r="CC30" s="148"/>
      <c r="CD30" s="148"/>
      <c r="CE30" s="148"/>
      <c r="CF30" s="148"/>
      <c r="CG30" s="181">
        <f>IF(C30&lt;&gt;[2]表二!E1268,"与表二预算支出不一致",0)</f>
        <v>0</v>
      </c>
    </row>
    <row r="31" s="37" customFormat="1" ht="20.1" customHeight="1" spans="1:85">
      <c r="A31" s="60">
        <v>233</v>
      </c>
      <c r="B31" s="175" t="s">
        <v>1267</v>
      </c>
      <c r="C31" s="92">
        <f t="shared" si="0"/>
        <v>0</v>
      </c>
      <c r="D31" s="83">
        <f t="shared" si="1"/>
        <v>0</v>
      </c>
      <c r="E31" s="64"/>
      <c r="F31" s="64"/>
      <c r="G31" s="64"/>
      <c r="H31" s="64"/>
      <c r="I31" s="83">
        <f t="shared" si="2"/>
        <v>0</v>
      </c>
      <c r="J31" s="64"/>
      <c r="K31" s="64"/>
      <c r="L31" s="64"/>
      <c r="M31" s="64"/>
      <c r="N31" s="64"/>
      <c r="O31" s="64"/>
      <c r="P31" s="64"/>
      <c r="Q31" s="64"/>
      <c r="R31" s="64"/>
      <c r="S31" s="64"/>
      <c r="T31" s="83">
        <f t="shared" si="3"/>
        <v>0</v>
      </c>
      <c r="U31" s="64"/>
      <c r="V31" s="64"/>
      <c r="W31" s="64"/>
      <c r="X31" s="64"/>
      <c r="Y31" s="64"/>
      <c r="Z31" s="64"/>
      <c r="AA31" s="64"/>
      <c r="AB31" s="83">
        <f t="shared" si="4"/>
        <v>0</v>
      </c>
      <c r="AC31" s="64"/>
      <c r="AD31" s="64"/>
      <c r="AE31" s="64"/>
      <c r="AF31" s="64"/>
      <c r="AG31" s="64"/>
      <c r="AH31" s="64"/>
      <c r="AI31" s="83">
        <f t="shared" si="5"/>
        <v>0</v>
      </c>
      <c r="AJ31" s="64"/>
      <c r="AK31" s="64"/>
      <c r="AL31" s="64"/>
      <c r="AM31" s="83">
        <f t="shared" si="6"/>
        <v>0</v>
      </c>
      <c r="AN31" s="64"/>
      <c r="AO31" s="64"/>
      <c r="AP31" s="83">
        <f t="shared" si="7"/>
        <v>0</v>
      </c>
      <c r="AQ31" s="64"/>
      <c r="AR31" s="64"/>
      <c r="AS31" s="64"/>
      <c r="AT31" s="83">
        <f t="shared" si="8"/>
        <v>0</v>
      </c>
      <c r="AU31" s="64"/>
      <c r="AV31" s="64"/>
      <c r="AW31" s="64"/>
      <c r="AX31" s="64"/>
      <c r="AY31" s="83">
        <f t="shared" si="9"/>
        <v>0</v>
      </c>
      <c r="AZ31" s="64"/>
      <c r="BA31" s="64"/>
      <c r="BB31" s="64"/>
      <c r="BC31" s="64"/>
      <c r="BD31" s="64"/>
      <c r="BE31" s="83">
        <f t="shared" si="10"/>
        <v>0</v>
      </c>
      <c r="BF31" s="64"/>
      <c r="BG31" s="64"/>
      <c r="BH31" s="64"/>
      <c r="BI31" s="83">
        <f t="shared" si="11"/>
        <v>0</v>
      </c>
      <c r="BJ31" s="64"/>
      <c r="BK31" s="64"/>
      <c r="BL31" s="64"/>
      <c r="BM31" s="64"/>
      <c r="BN31" s="83">
        <f t="shared" si="12"/>
        <v>0</v>
      </c>
      <c r="BO31" s="64"/>
      <c r="BP31" s="64"/>
      <c r="BQ31" s="83">
        <f t="shared" si="13"/>
        <v>0</v>
      </c>
      <c r="BR31" s="64"/>
      <c r="BS31" s="64"/>
      <c r="BT31" s="64"/>
      <c r="BU31" s="64"/>
      <c r="BV31" s="64"/>
      <c r="BW31" s="64"/>
      <c r="BX31" s="83">
        <f t="shared" si="14"/>
        <v>0</v>
      </c>
      <c r="BY31" s="64"/>
      <c r="BZ31" s="64"/>
      <c r="CA31" s="83">
        <f t="shared" si="15"/>
        <v>0</v>
      </c>
      <c r="CB31" s="64"/>
      <c r="CC31" s="64"/>
      <c r="CD31" s="64"/>
      <c r="CE31" s="64"/>
      <c r="CF31" s="64"/>
      <c r="CG31" s="180">
        <f>IF(C31&lt;&gt;表二!E1274,"与表二预算支出不一致",0)</f>
        <v>0</v>
      </c>
    </row>
    <row r="32" s="41" customFormat="1" ht="20.1" customHeight="1" spans="1:85">
      <c r="A32" s="176" t="s">
        <v>1045</v>
      </c>
      <c r="B32" s="176"/>
      <c r="C32" s="177">
        <f t="shared" si="0"/>
        <v>44639</v>
      </c>
      <c r="D32" s="174">
        <f t="shared" si="1"/>
        <v>1058.225965</v>
      </c>
      <c r="E32" s="148">
        <f t="shared" ref="E32:J32" si="16">SUM(E6:E31)</f>
        <v>539.8087</v>
      </c>
      <c r="F32" s="148">
        <f t="shared" si="16"/>
        <v>180.326941</v>
      </c>
      <c r="G32" s="148">
        <f t="shared" si="16"/>
        <v>71.483124</v>
      </c>
      <c r="H32" s="148">
        <f t="shared" si="16"/>
        <v>266.6072</v>
      </c>
      <c r="I32" s="174">
        <f t="shared" si="2"/>
        <v>9002.6693</v>
      </c>
      <c r="J32" s="148">
        <f>SUM(J6:J31)</f>
        <v>2416.2473</v>
      </c>
      <c r="K32" s="148">
        <f t="shared" ref="K32:S32" si="17">SUM(K6:K31)</f>
        <v>3.85</v>
      </c>
      <c r="L32" s="148">
        <f t="shared" si="17"/>
        <v>16.85</v>
      </c>
      <c r="M32" s="148">
        <f t="shared" si="17"/>
        <v>53.275</v>
      </c>
      <c r="N32" s="148">
        <f t="shared" si="17"/>
        <v>5849.967</v>
      </c>
      <c r="O32" s="148">
        <f t="shared" si="17"/>
        <v>29</v>
      </c>
      <c r="P32" s="148">
        <f t="shared" si="17"/>
        <v>11</v>
      </c>
      <c r="Q32" s="148">
        <f t="shared" si="17"/>
        <v>29</v>
      </c>
      <c r="R32" s="148">
        <f t="shared" si="17"/>
        <v>591.98</v>
      </c>
      <c r="S32" s="148">
        <f t="shared" si="17"/>
        <v>1.5</v>
      </c>
      <c r="T32" s="174">
        <f t="shared" si="3"/>
        <v>1747.425</v>
      </c>
      <c r="U32" s="148">
        <f>SUM(U6:U31)</f>
        <v>0</v>
      </c>
      <c r="V32" s="148">
        <f t="shared" ref="V32:AA32" si="18">SUM(V6:V31)</f>
        <v>1170.12</v>
      </c>
      <c r="W32" s="148">
        <f t="shared" si="18"/>
        <v>0</v>
      </c>
      <c r="X32" s="148">
        <f t="shared" si="18"/>
        <v>230</v>
      </c>
      <c r="Y32" s="148">
        <f t="shared" si="18"/>
        <v>137.305</v>
      </c>
      <c r="Z32" s="148">
        <f t="shared" si="18"/>
        <v>210</v>
      </c>
      <c r="AA32" s="148">
        <f t="shared" si="18"/>
        <v>0</v>
      </c>
      <c r="AB32" s="174">
        <f t="shared" si="4"/>
        <v>0</v>
      </c>
      <c r="AC32" s="148">
        <f>SUM(AC6:AC31)</f>
        <v>0</v>
      </c>
      <c r="AD32" s="148">
        <f>SUM(AD6:AD31)</f>
        <v>0</v>
      </c>
      <c r="AE32" s="148">
        <f t="shared" ref="AE32:AJ32" si="19">SUM(AE6:AE31)</f>
        <v>0</v>
      </c>
      <c r="AF32" s="148">
        <f t="shared" si="19"/>
        <v>0</v>
      </c>
      <c r="AG32" s="148">
        <f t="shared" si="19"/>
        <v>0</v>
      </c>
      <c r="AH32" s="148">
        <f t="shared" si="19"/>
        <v>0</v>
      </c>
      <c r="AI32" s="174">
        <f t="shared" si="5"/>
        <v>2809.150964</v>
      </c>
      <c r="AJ32" s="148">
        <f t="shared" si="19"/>
        <v>2026.700964</v>
      </c>
      <c r="AK32" s="148">
        <f t="shared" ref="AK32:AO32" si="20">SUM(AK6:AK31)</f>
        <v>782.45</v>
      </c>
      <c r="AL32" s="148">
        <f t="shared" si="20"/>
        <v>0</v>
      </c>
      <c r="AM32" s="174">
        <f t="shared" si="6"/>
        <v>2675.5415</v>
      </c>
      <c r="AN32" s="148">
        <f t="shared" si="20"/>
        <v>2675.5415</v>
      </c>
      <c r="AO32" s="148">
        <f t="shared" si="20"/>
        <v>0</v>
      </c>
      <c r="AP32" s="174">
        <f t="shared" si="7"/>
        <v>19114.548918</v>
      </c>
      <c r="AQ32" s="148">
        <f t="shared" ref="AQ32:AU32" si="21">SUM(AQ6:AQ31)</f>
        <v>19114.548918</v>
      </c>
      <c r="AR32" s="148">
        <f t="shared" si="21"/>
        <v>0</v>
      </c>
      <c r="AS32" s="148">
        <f t="shared" si="21"/>
        <v>0</v>
      </c>
      <c r="AT32" s="174">
        <f t="shared" si="8"/>
        <v>0</v>
      </c>
      <c r="AU32" s="148">
        <f t="shared" ref="AU32:AZ32" si="22">SUM(AU6:AU31)</f>
        <v>0</v>
      </c>
      <c r="AV32" s="148">
        <f t="shared" si="22"/>
        <v>0</v>
      </c>
      <c r="AW32" s="148">
        <f t="shared" si="22"/>
        <v>0</v>
      </c>
      <c r="AX32" s="148">
        <f t="shared" si="22"/>
        <v>0</v>
      </c>
      <c r="AY32" s="174">
        <f t="shared" si="9"/>
        <v>7016.808353</v>
      </c>
      <c r="AZ32" s="148">
        <f t="shared" si="22"/>
        <v>5511.9018</v>
      </c>
      <c r="BA32" s="148">
        <f t="shared" ref="BA32:BF32" si="23">SUM(BA6:BA31)</f>
        <v>274.16</v>
      </c>
      <c r="BB32" s="148">
        <f t="shared" si="23"/>
        <v>5</v>
      </c>
      <c r="BC32" s="148">
        <f t="shared" si="23"/>
        <v>111.686553</v>
      </c>
      <c r="BD32" s="148">
        <f t="shared" si="23"/>
        <v>1114.06</v>
      </c>
      <c r="BE32" s="174">
        <f t="shared" si="10"/>
        <v>0</v>
      </c>
      <c r="BF32" s="148">
        <f t="shared" ref="BF32:BJ32" si="24">SUM(BF6:BF31)</f>
        <v>0</v>
      </c>
      <c r="BG32" s="148">
        <f t="shared" si="24"/>
        <v>0</v>
      </c>
      <c r="BH32" s="148">
        <f t="shared" si="24"/>
        <v>0</v>
      </c>
      <c r="BI32" s="174">
        <f t="shared" si="11"/>
        <v>1074.68</v>
      </c>
      <c r="BJ32" s="148">
        <f t="shared" si="24"/>
        <v>1074.68</v>
      </c>
      <c r="BK32" s="148">
        <f t="shared" ref="BK32:BP32" si="25">SUM(BK6:BK31)</f>
        <v>0</v>
      </c>
      <c r="BL32" s="148">
        <f t="shared" si="25"/>
        <v>0</v>
      </c>
      <c r="BM32" s="148">
        <f t="shared" si="25"/>
        <v>0</v>
      </c>
      <c r="BN32" s="174">
        <f t="shared" si="12"/>
        <v>0</v>
      </c>
      <c r="BO32" s="148">
        <f t="shared" si="25"/>
        <v>0</v>
      </c>
      <c r="BP32" s="148">
        <f t="shared" si="25"/>
        <v>0</v>
      </c>
      <c r="BQ32" s="174">
        <f t="shared" si="13"/>
        <v>0</v>
      </c>
      <c r="BR32" s="148">
        <f>SUM(BR6:BR31)</f>
        <v>0</v>
      </c>
      <c r="BS32" s="148">
        <f>SUM(BS6:BS31)</f>
        <v>0</v>
      </c>
      <c r="BT32" s="148">
        <f t="shared" ref="BT32:BY32" si="26">SUM(BT6:BT31)</f>
        <v>0</v>
      </c>
      <c r="BU32" s="148">
        <f t="shared" si="26"/>
        <v>0</v>
      </c>
      <c r="BV32" s="148">
        <f t="shared" si="26"/>
        <v>0</v>
      </c>
      <c r="BW32" s="148">
        <f t="shared" si="26"/>
        <v>0</v>
      </c>
      <c r="BX32" s="174">
        <f t="shared" si="14"/>
        <v>0</v>
      </c>
      <c r="BY32" s="148">
        <f t="shared" ref="BY32:CF32" si="27">SUM(BY6:BY31)</f>
        <v>0</v>
      </c>
      <c r="BZ32" s="148">
        <f t="shared" si="27"/>
        <v>0</v>
      </c>
      <c r="CA32" s="174">
        <f t="shared" si="15"/>
        <v>139.95</v>
      </c>
      <c r="CB32" s="148">
        <f t="shared" si="27"/>
        <v>0</v>
      </c>
      <c r="CC32" s="148">
        <f t="shared" si="27"/>
        <v>139.95</v>
      </c>
      <c r="CD32" s="148">
        <f t="shared" si="27"/>
        <v>0</v>
      </c>
      <c r="CE32" s="148">
        <f t="shared" si="27"/>
        <v>0</v>
      </c>
      <c r="CF32" s="148">
        <f t="shared" si="27"/>
        <v>0</v>
      </c>
      <c r="CG32" s="181">
        <f>IF(C32&lt;&gt;表二!E1278,"与表二预算支出不一致",0)</f>
        <v>0</v>
      </c>
    </row>
  </sheetData>
  <mergeCells count="5">
    <mergeCell ref="A2:CF2"/>
    <mergeCell ref="A4:B4"/>
    <mergeCell ref="A32:B32"/>
    <mergeCell ref="C4:C5"/>
    <mergeCell ref="CG4:CG5"/>
  </mergeCells>
  <printOptions horizontalCentered="1"/>
  <pageMargins left="0.472222222222222" right="0.472222222222222" top="0.0784722222222222" bottom="0.156944444444444" header="0.118055555555556" footer="0.118055555555556"/>
  <pageSetup paperSize="9" scale="8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2"/>
  <sheetViews>
    <sheetView showGridLines="0" showZeros="0" topLeftCell="A3" workbookViewId="0">
      <pane xSplit="1" ySplit="4" topLeftCell="B7" activePane="bottomRight" state="frozen"/>
      <selection/>
      <selection pane="topRight"/>
      <selection pane="bottomLeft"/>
      <selection pane="bottomRight" activeCell="O190" sqref="O190"/>
    </sheetView>
  </sheetViews>
  <sheetFormatPr defaultColWidth="5.75" defaultRowHeight="13.5"/>
  <cols>
    <col min="1" max="1" width="15.125" style="131" customWidth="1"/>
    <col min="2" max="2" width="6.75" style="131" customWidth="1"/>
    <col min="3" max="3" width="7.875" style="131" customWidth="1"/>
    <col min="4" max="15" width="5.625" style="131" customWidth="1"/>
    <col min="16" max="16" width="4.75" style="131" customWidth="1"/>
    <col min="17" max="19" width="5.625" style="131" customWidth="1"/>
    <col min="20" max="20" width="5.875" style="131" customWidth="1"/>
    <col min="21" max="21" width="4.5" style="131" customWidth="1"/>
    <col min="22" max="25" width="5.625" style="131" customWidth="1"/>
    <col min="26" max="26" width="5" style="131" customWidth="1"/>
    <col min="27" max="27" width="5" style="132" customWidth="1"/>
    <col min="28" max="28" width="5.625" style="131" customWidth="1"/>
    <col min="29" max="29" width="22.125" style="131" customWidth="1"/>
    <col min="30" max="16384" width="5.75" style="131"/>
  </cols>
  <sheetData>
    <row r="1" ht="14.25" spans="1:1">
      <c r="A1" s="42" t="s">
        <v>1268</v>
      </c>
    </row>
    <row r="2" s="130" customFormat="1" ht="33.95" customHeight="1" spans="1:28">
      <c r="A2" s="43" t="s">
        <v>1269</v>
      </c>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ht="17.1" customHeight="1" spans="1:28">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49"/>
      <c r="AB3" s="133" t="s">
        <v>24</v>
      </c>
    </row>
    <row r="4" ht="31.5" customHeight="1" spans="1:29">
      <c r="A4" s="134" t="s">
        <v>1270</v>
      </c>
      <c r="B4" s="135" t="s">
        <v>1271</v>
      </c>
      <c r="C4" s="135"/>
      <c r="D4" s="135"/>
      <c r="E4" s="135"/>
      <c r="F4" s="135"/>
      <c r="G4" s="135"/>
      <c r="H4" s="135"/>
      <c r="I4" s="135"/>
      <c r="J4" s="135"/>
      <c r="K4" s="135"/>
      <c r="L4" s="135"/>
      <c r="M4" s="135"/>
      <c r="N4" s="135"/>
      <c r="O4" s="135"/>
      <c r="P4" s="135"/>
      <c r="Q4" s="135"/>
      <c r="R4" s="135"/>
      <c r="S4" s="135"/>
      <c r="T4" s="135"/>
      <c r="U4" s="135"/>
      <c r="V4" s="135"/>
      <c r="W4" s="135"/>
      <c r="X4" s="135"/>
      <c r="Y4" s="135"/>
      <c r="Z4" s="135"/>
      <c r="AA4" s="150"/>
      <c r="AB4" s="135"/>
      <c r="AC4" s="153" t="s">
        <v>1272</v>
      </c>
    </row>
    <row r="5" ht="17.1" customHeight="1" spans="1:29">
      <c r="A5" s="136"/>
      <c r="B5" s="137" t="s">
        <v>1273</v>
      </c>
      <c r="C5" s="152" t="s">
        <v>1274</v>
      </c>
      <c r="D5" s="156"/>
      <c r="E5" s="156"/>
      <c r="F5" s="156"/>
      <c r="G5" s="156"/>
      <c r="H5" s="156"/>
      <c r="I5" s="156"/>
      <c r="J5" s="156"/>
      <c r="K5" s="156"/>
      <c r="L5" s="156"/>
      <c r="M5" s="156"/>
      <c r="N5" s="156"/>
      <c r="O5" s="156"/>
      <c r="P5" s="156"/>
      <c r="Q5" s="156"/>
      <c r="R5" s="156"/>
      <c r="S5" s="165"/>
      <c r="T5" s="152" t="s">
        <v>1275</v>
      </c>
      <c r="U5" s="156"/>
      <c r="V5" s="156"/>
      <c r="W5" s="156"/>
      <c r="X5" s="156"/>
      <c r="Y5" s="156"/>
      <c r="Z5" s="156"/>
      <c r="AA5" s="156"/>
      <c r="AB5" s="165"/>
      <c r="AC5" s="153"/>
    </row>
    <row r="6" s="131" customFormat="1" ht="126" customHeight="1" spans="1:29">
      <c r="A6" s="157"/>
      <c r="B6" s="158"/>
      <c r="C6" s="138" t="s">
        <v>1276</v>
      </c>
      <c r="D6" s="138" t="s">
        <v>1277</v>
      </c>
      <c r="E6" s="138" t="s">
        <v>1278</v>
      </c>
      <c r="F6" s="159" t="s">
        <v>1279</v>
      </c>
      <c r="G6" s="138" t="s">
        <v>1280</v>
      </c>
      <c r="H6" s="138" t="s">
        <v>1281</v>
      </c>
      <c r="I6" s="138" t="s">
        <v>1282</v>
      </c>
      <c r="J6" s="138" t="s">
        <v>1283</v>
      </c>
      <c r="K6" s="138" t="s">
        <v>1284</v>
      </c>
      <c r="L6" s="138" t="s">
        <v>1285</v>
      </c>
      <c r="M6" s="138" t="s">
        <v>1286</v>
      </c>
      <c r="N6" s="138" t="s">
        <v>1287</v>
      </c>
      <c r="O6" s="138" t="s">
        <v>1288</v>
      </c>
      <c r="P6" s="138" t="s">
        <v>1289</v>
      </c>
      <c r="Q6" s="138" t="s">
        <v>1290</v>
      </c>
      <c r="R6" s="138" t="s">
        <v>1291</v>
      </c>
      <c r="S6" s="138" t="s">
        <v>1292</v>
      </c>
      <c r="T6" s="138" t="s">
        <v>1276</v>
      </c>
      <c r="U6" s="138" t="s">
        <v>1293</v>
      </c>
      <c r="V6" s="138" t="s">
        <v>1294</v>
      </c>
      <c r="W6" s="138" t="s">
        <v>1295</v>
      </c>
      <c r="X6" s="138" t="s">
        <v>1296</v>
      </c>
      <c r="Y6" s="138" t="s">
        <v>1297</v>
      </c>
      <c r="Z6" s="138" t="s">
        <v>1298</v>
      </c>
      <c r="AA6" s="138" t="s">
        <v>1299</v>
      </c>
      <c r="AB6" s="138" t="s">
        <v>1300</v>
      </c>
      <c r="AC6" s="153"/>
    </row>
    <row r="7" s="131" customFormat="1" ht="15.95" hidden="1" customHeight="1" spans="1:29">
      <c r="A7" s="139" t="s">
        <v>1301</v>
      </c>
      <c r="B7" s="140">
        <f>B8+B9</f>
        <v>48163</v>
      </c>
      <c r="C7" s="140">
        <f t="shared" ref="C7:AB7" si="0">C8+C9</f>
        <v>46163</v>
      </c>
      <c r="D7" s="140">
        <f t="shared" si="0"/>
        <v>25669</v>
      </c>
      <c r="E7" s="140">
        <f t="shared" si="0"/>
        <v>4767</v>
      </c>
      <c r="F7" s="160">
        <f t="shared" si="0"/>
        <v>0</v>
      </c>
      <c r="G7" s="140">
        <f t="shared" si="0"/>
        <v>1850</v>
      </c>
      <c r="H7" s="140">
        <f t="shared" si="0"/>
        <v>0</v>
      </c>
      <c r="I7" s="140">
        <f t="shared" si="0"/>
        <v>2970</v>
      </c>
      <c r="J7" s="140">
        <f t="shared" si="0"/>
        <v>2800</v>
      </c>
      <c r="K7" s="140">
        <f t="shared" si="0"/>
        <v>1760</v>
      </c>
      <c r="L7" s="140">
        <f t="shared" si="0"/>
        <v>4897</v>
      </c>
      <c r="M7" s="140">
        <f t="shared" si="0"/>
        <v>400</v>
      </c>
      <c r="N7" s="140">
        <f t="shared" si="0"/>
        <v>37</v>
      </c>
      <c r="O7" s="140">
        <f t="shared" si="0"/>
        <v>0</v>
      </c>
      <c r="P7" s="140">
        <f t="shared" si="0"/>
        <v>813</v>
      </c>
      <c r="Q7" s="140">
        <f t="shared" si="0"/>
        <v>0</v>
      </c>
      <c r="R7" s="140">
        <f t="shared" si="0"/>
        <v>200</v>
      </c>
      <c r="S7" s="140">
        <f t="shared" si="0"/>
        <v>0</v>
      </c>
      <c r="T7" s="140">
        <f t="shared" si="0"/>
        <v>2000</v>
      </c>
      <c r="U7" s="140">
        <f t="shared" si="0"/>
        <v>0</v>
      </c>
      <c r="V7" s="140">
        <f t="shared" si="0"/>
        <v>0</v>
      </c>
      <c r="W7" s="140">
        <f t="shared" si="0"/>
        <v>0</v>
      </c>
      <c r="X7" s="140">
        <f t="shared" si="0"/>
        <v>0</v>
      </c>
      <c r="Y7" s="140">
        <f t="shared" si="0"/>
        <v>2000</v>
      </c>
      <c r="Z7" s="140">
        <f t="shared" si="0"/>
        <v>0</v>
      </c>
      <c r="AA7" s="140">
        <f t="shared" si="0"/>
        <v>0</v>
      </c>
      <c r="AB7" s="140">
        <f t="shared" si="0"/>
        <v>0</v>
      </c>
      <c r="AC7" s="131">
        <f>IF(B7&lt;&gt;表一!$E$33,"与表一收入合计不一致",0)</f>
        <v>0</v>
      </c>
    </row>
    <row r="8" s="131" customFormat="1" ht="15.95" hidden="1" customHeight="1" spans="1:29">
      <c r="A8" s="139" t="s">
        <v>1302</v>
      </c>
      <c r="B8" s="140"/>
      <c r="C8" s="140"/>
      <c r="D8" s="140"/>
      <c r="E8" s="140"/>
      <c r="F8" s="160"/>
      <c r="G8" s="140"/>
      <c r="H8" s="140"/>
      <c r="I8" s="140"/>
      <c r="J8" s="140"/>
      <c r="K8" s="140"/>
      <c r="L8" s="140"/>
      <c r="M8" s="140"/>
      <c r="N8" s="140"/>
      <c r="O8" s="140"/>
      <c r="P8" s="140"/>
      <c r="Q8" s="140"/>
      <c r="R8" s="140"/>
      <c r="S8" s="140"/>
      <c r="T8" s="140"/>
      <c r="U8" s="140"/>
      <c r="V8" s="140"/>
      <c r="W8" s="140"/>
      <c r="X8" s="140"/>
      <c r="Y8" s="140"/>
      <c r="Z8" s="140"/>
      <c r="AA8" s="151"/>
      <c r="AB8" s="140"/>
      <c r="AC8" s="131" t="str">
        <f>IF(B8&lt;&gt;表一!$E$33,"与表一收入合计不一致",0)</f>
        <v>与表一收入合计不一致</v>
      </c>
    </row>
    <row r="9" s="131" customFormat="1" ht="15.95" hidden="1" customHeight="1" spans="1:29">
      <c r="A9" s="141" t="s">
        <v>1303</v>
      </c>
      <c r="B9" s="140">
        <f>SUM(B10,B22,B32,B42,B52,B61,B68,B75,B88,B98,B109,B120,B128,B138,B145,B152)</f>
        <v>48163</v>
      </c>
      <c r="C9" s="140">
        <f t="shared" ref="C9:AB9" si="1">SUM(C10,C22,C32,C42,C52,C61,C68,C75,C88,C98,C109,C120,C128,C138,C145,C152)</f>
        <v>46163</v>
      </c>
      <c r="D9" s="140">
        <f t="shared" si="1"/>
        <v>25669</v>
      </c>
      <c r="E9" s="140">
        <f t="shared" si="1"/>
        <v>4767</v>
      </c>
      <c r="F9" s="160">
        <f t="shared" si="1"/>
        <v>0</v>
      </c>
      <c r="G9" s="140">
        <f t="shared" si="1"/>
        <v>1850</v>
      </c>
      <c r="H9" s="140">
        <f t="shared" si="1"/>
        <v>0</v>
      </c>
      <c r="I9" s="140">
        <f t="shared" si="1"/>
        <v>2970</v>
      </c>
      <c r="J9" s="140">
        <f t="shared" si="1"/>
        <v>2800</v>
      </c>
      <c r="K9" s="140">
        <f t="shared" si="1"/>
        <v>1760</v>
      </c>
      <c r="L9" s="140">
        <f t="shared" si="1"/>
        <v>4897</v>
      </c>
      <c r="M9" s="140">
        <f t="shared" si="1"/>
        <v>400</v>
      </c>
      <c r="N9" s="140">
        <f t="shared" si="1"/>
        <v>37</v>
      </c>
      <c r="O9" s="140">
        <f t="shared" si="1"/>
        <v>0</v>
      </c>
      <c r="P9" s="140">
        <f t="shared" si="1"/>
        <v>813</v>
      </c>
      <c r="Q9" s="140">
        <f t="shared" si="1"/>
        <v>0</v>
      </c>
      <c r="R9" s="140">
        <f t="shared" si="1"/>
        <v>200</v>
      </c>
      <c r="S9" s="140">
        <f t="shared" si="1"/>
        <v>0</v>
      </c>
      <c r="T9" s="140">
        <f t="shared" si="1"/>
        <v>2000</v>
      </c>
      <c r="U9" s="140">
        <f t="shared" si="1"/>
        <v>0</v>
      </c>
      <c r="V9" s="140">
        <f t="shared" si="1"/>
        <v>0</v>
      </c>
      <c r="W9" s="140">
        <f t="shared" si="1"/>
        <v>0</v>
      </c>
      <c r="X9" s="140">
        <f t="shared" si="1"/>
        <v>0</v>
      </c>
      <c r="Y9" s="140">
        <f t="shared" si="1"/>
        <v>2000</v>
      </c>
      <c r="Z9" s="140">
        <f t="shared" si="1"/>
        <v>0</v>
      </c>
      <c r="AA9" s="140">
        <f t="shared" si="1"/>
        <v>0</v>
      </c>
      <c r="AB9" s="140">
        <f t="shared" si="1"/>
        <v>0</v>
      </c>
      <c r="AC9" s="131">
        <f>IF(B9&lt;&gt;表一!$E$33,"与表一收入合计不一致",0)</f>
        <v>0</v>
      </c>
    </row>
    <row r="10" s="131" customFormat="1" ht="15.95" hidden="1" customHeight="1" spans="1:29">
      <c r="A10" s="142" t="s">
        <v>1304</v>
      </c>
      <c r="B10" s="161">
        <f>B11+B12</f>
        <v>0</v>
      </c>
      <c r="C10" s="161">
        <f t="shared" ref="C10:AB10" si="2">C11+C12</f>
        <v>0</v>
      </c>
      <c r="D10" s="161">
        <f t="shared" si="2"/>
        <v>0</v>
      </c>
      <c r="E10" s="161">
        <f t="shared" si="2"/>
        <v>0</v>
      </c>
      <c r="F10" s="162">
        <f t="shared" si="2"/>
        <v>0</v>
      </c>
      <c r="G10" s="161">
        <f t="shared" si="2"/>
        <v>0</v>
      </c>
      <c r="H10" s="161">
        <f t="shared" si="2"/>
        <v>0</v>
      </c>
      <c r="I10" s="161">
        <f t="shared" si="2"/>
        <v>0</v>
      </c>
      <c r="J10" s="161">
        <f t="shared" si="2"/>
        <v>0</v>
      </c>
      <c r="K10" s="161">
        <f t="shared" si="2"/>
        <v>0</v>
      </c>
      <c r="L10" s="161">
        <f t="shared" si="2"/>
        <v>0</v>
      </c>
      <c r="M10" s="161">
        <f t="shared" si="2"/>
        <v>0</v>
      </c>
      <c r="N10" s="161">
        <f t="shared" si="2"/>
        <v>0</v>
      </c>
      <c r="O10" s="161">
        <f t="shared" si="2"/>
        <v>0</v>
      </c>
      <c r="P10" s="161">
        <f t="shared" si="2"/>
        <v>0</v>
      </c>
      <c r="Q10" s="161">
        <f t="shared" si="2"/>
        <v>0</v>
      </c>
      <c r="R10" s="161">
        <f t="shared" si="2"/>
        <v>0</v>
      </c>
      <c r="S10" s="161">
        <f t="shared" si="2"/>
        <v>0</v>
      </c>
      <c r="T10" s="161">
        <f t="shared" si="2"/>
        <v>0</v>
      </c>
      <c r="U10" s="161">
        <f t="shared" si="2"/>
        <v>0</v>
      </c>
      <c r="V10" s="161">
        <f t="shared" si="2"/>
        <v>0</v>
      </c>
      <c r="W10" s="161">
        <f t="shared" si="2"/>
        <v>0</v>
      </c>
      <c r="X10" s="161">
        <f t="shared" si="2"/>
        <v>0</v>
      </c>
      <c r="Y10" s="161">
        <f t="shared" si="2"/>
        <v>0</v>
      </c>
      <c r="Z10" s="161">
        <f t="shared" si="2"/>
        <v>0</v>
      </c>
      <c r="AA10" s="161">
        <f t="shared" si="2"/>
        <v>0</v>
      </c>
      <c r="AB10" s="161">
        <f t="shared" si="2"/>
        <v>0</v>
      </c>
      <c r="AC10" s="131" t="str">
        <f>IF(B10&lt;&gt;表一!$E$33,"与表一收入合计不一致",0)</f>
        <v>与表一收入合计不一致</v>
      </c>
    </row>
    <row r="11" s="131" customFormat="1" ht="15.95" hidden="1" customHeight="1" spans="1:29">
      <c r="A11" s="144" t="s">
        <v>1305</v>
      </c>
      <c r="B11" s="163">
        <f>C11+T11</f>
        <v>0</v>
      </c>
      <c r="C11" s="163">
        <f>SUM(D11:S11)</f>
        <v>0</v>
      </c>
      <c r="D11" s="163"/>
      <c r="E11" s="163"/>
      <c r="F11" s="162"/>
      <c r="G11" s="163"/>
      <c r="H11" s="163"/>
      <c r="I11" s="163"/>
      <c r="J11" s="163"/>
      <c r="K11" s="163"/>
      <c r="L11" s="163"/>
      <c r="M11" s="163"/>
      <c r="N11" s="163"/>
      <c r="O11" s="163"/>
      <c r="P11" s="163"/>
      <c r="Q11" s="163"/>
      <c r="R11" s="163"/>
      <c r="S11" s="163"/>
      <c r="T11" s="163">
        <f>SUM(U11:AB11)</f>
        <v>0</v>
      </c>
      <c r="U11" s="163"/>
      <c r="V11" s="163"/>
      <c r="W11" s="163"/>
      <c r="X11" s="163"/>
      <c r="Y11" s="163"/>
      <c r="Z11" s="163"/>
      <c r="AA11" s="166"/>
      <c r="AB11" s="163"/>
      <c r="AC11" s="131" t="str">
        <f>IF(B11&lt;&gt;表一!$E$33,"与表一收入合计不一致",0)</f>
        <v>与表一收入合计不一致</v>
      </c>
    </row>
    <row r="12" s="131" customFormat="1" ht="15.95" hidden="1" customHeight="1" spans="1:29">
      <c r="A12" s="145" t="s">
        <v>1306</v>
      </c>
      <c r="B12" s="164">
        <f>SUM(B13:B21)</f>
        <v>0</v>
      </c>
      <c r="C12" s="164">
        <f t="shared" ref="C12:AB12" si="3">SUM(C13:C21)</f>
        <v>0</v>
      </c>
      <c r="D12" s="164">
        <f t="shared" si="3"/>
        <v>0</v>
      </c>
      <c r="E12" s="164">
        <f t="shared" si="3"/>
        <v>0</v>
      </c>
      <c r="F12" s="162">
        <f t="shared" si="3"/>
        <v>0</v>
      </c>
      <c r="G12" s="164">
        <f t="shared" si="3"/>
        <v>0</v>
      </c>
      <c r="H12" s="164">
        <f t="shared" si="3"/>
        <v>0</v>
      </c>
      <c r="I12" s="164">
        <f t="shared" si="3"/>
        <v>0</v>
      </c>
      <c r="J12" s="164">
        <f t="shared" si="3"/>
        <v>0</v>
      </c>
      <c r="K12" s="164">
        <f t="shared" si="3"/>
        <v>0</v>
      </c>
      <c r="L12" s="164">
        <f t="shared" si="3"/>
        <v>0</v>
      </c>
      <c r="M12" s="164">
        <f t="shared" si="3"/>
        <v>0</v>
      </c>
      <c r="N12" s="164">
        <f t="shared" si="3"/>
        <v>0</v>
      </c>
      <c r="O12" s="164">
        <f t="shared" si="3"/>
        <v>0</v>
      </c>
      <c r="P12" s="164">
        <f t="shared" si="3"/>
        <v>0</v>
      </c>
      <c r="Q12" s="164">
        <f t="shared" si="3"/>
        <v>0</v>
      </c>
      <c r="R12" s="164">
        <f t="shared" si="3"/>
        <v>0</v>
      </c>
      <c r="S12" s="164">
        <f t="shared" si="3"/>
        <v>0</v>
      </c>
      <c r="T12" s="164">
        <f t="shared" si="3"/>
        <v>0</v>
      </c>
      <c r="U12" s="164">
        <f t="shared" si="3"/>
        <v>0</v>
      </c>
      <c r="V12" s="164">
        <f t="shared" si="3"/>
        <v>0</v>
      </c>
      <c r="W12" s="164">
        <f t="shared" si="3"/>
        <v>0</v>
      </c>
      <c r="X12" s="164">
        <f t="shared" si="3"/>
        <v>0</v>
      </c>
      <c r="Y12" s="164">
        <f t="shared" si="3"/>
        <v>0</v>
      </c>
      <c r="Z12" s="164">
        <f t="shared" si="3"/>
        <v>0</v>
      </c>
      <c r="AA12" s="164">
        <f t="shared" si="3"/>
        <v>0</v>
      </c>
      <c r="AB12" s="164">
        <f t="shared" si="3"/>
        <v>0</v>
      </c>
      <c r="AC12" s="131" t="str">
        <f>IF(B12&lt;&gt;表一!$E$33,"与表一收入合计不一致",0)</f>
        <v>与表一收入合计不一致</v>
      </c>
    </row>
    <row r="13" s="131" customFormat="1" ht="15.95" hidden="1" customHeight="1" spans="1:29">
      <c r="A13" s="147" t="s">
        <v>1307</v>
      </c>
      <c r="B13" s="163">
        <f>C13+T13</f>
        <v>0</v>
      </c>
      <c r="C13" s="163">
        <f>SUM(D13:S13)</f>
        <v>0</v>
      </c>
      <c r="D13" s="163"/>
      <c r="E13" s="163"/>
      <c r="F13" s="162"/>
      <c r="G13" s="163"/>
      <c r="H13" s="163"/>
      <c r="I13" s="163"/>
      <c r="J13" s="163"/>
      <c r="K13" s="163"/>
      <c r="L13" s="163"/>
      <c r="M13" s="163"/>
      <c r="N13" s="163"/>
      <c r="O13" s="163"/>
      <c r="P13" s="163"/>
      <c r="Q13" s="163"/>
      <c r="R13" s="163"/>
      <c r="S13" s="163"/>
      <c r="T13" s="163">
        <f>SUM(U13:AB13)</f>
        <v>0</v>
      </c>
      <c r="U13" s="163"/>
      <c r="V13" s="163"/>
      <c r="W13" s="163"/>
      <c r="X13" s="163"/>
      <c r="Y13" s="163"/>
      <c r="Z13" s="163"/>
      <c r="AA13" s="166"/>
      <c r="AB13" s="163"/>
      <c r="AC13" s="131" t="str">
        <f>IF(B13&lt;&gt;表一!$E$33,"与表一收入合计不一致",0)</f>
        <v>与表一收入合计不一致</v>
      </c>
    </row>
    <row r="14" s="131" customFormat="1" ht="15.95" hidden="1" customHeight="1" spans="1:29">
      <c r="A14" s="147" t="s">
        <v>1308</v>
      </c>
      <c r="B14" s="163">
        <f t="shared" ref="B14:B21" si="4">C14+T14</f>
        <v>0</v>
      </c>
      <c r="C14" s="163">
        <f t="shared" ref="C14:C21" si="5">SUM(D14:S14)</f>
        <v>0</v>
      </c>
      <c r="D14" s="163"/>
      <c r="E14" s="163"/>
      <c r="F14" s="162"/>
      <c r="G14" s="163"/>
      <c r="H14" s="163"/>
      <c r="I14" s="163"/>
      <c r="J14" s="163"/>
      <c r="K14" s="163"/>
      <c r="L14" s="163"/>
      <c r="M14" s="163"/>
      <c r="N14" s="163"/>
      <c r="O14" s="163"/>
      <c r="P14" s="163"/>
      <c r="Q14" s="163"/>
      <c r="R14" s="163"/>
      <c r="S14" s="163"/>
      <c r="T14" s="163">
        <f t="shared" ref="T14:T21" si="6">SUM(U14:AB14)</f>
        <v>0</v>
      </c>
      <c r="U14" s="163"/>
      <c r="V14" s="163"/>
      <c r="W14" s="163"/>
      <c r="X14" s="163"/>
      <c r="Y14" s="163"/>
      <c r="Z14" s="163"/>
      <c r="AA14" s="166"/>
      <c r="AB14" s="163"/>
      <c r="AC14" s="131" t="str">
        <f>IF(B14&lt;&gt;表一!$E$33,"与表一收入合计不一致",0)</f>
        <v>与表一收入合计不一致</v>
      </c>
    </row>
    <row r="15" s="131" customFormat="1" ht="15.95" hidden="1" customHeight="1" spans="1:29">
      <c r="A15" s="147" t="s">
        <v>1309</v>
      </c>
      <c r="B15" s="163">
        <f t="shared" si="4"/>
        <v>0</v>
      </c>
      <c r="C15" s="163">
        <f t="shared" si="5"/>
        <v>0</v>
      </c>
      <c r="D15" s="163"/>
      <c r="E15" s="163"/>
      <c r="F15" s="162"/>
      <c r="G15" s="163"/>
      <c r="H15" s="163"/>
      <c r="I15" s="163"/>
      <c r="J15" s="163"/>
      <c r="K15" s="163"/>
      <c r="L15" s="163"/>
      <c r="M15" s="163"/>
      <c r="N15" s="163"/>
      <c r="O15" s="163"/>
      <c r="P15" s="163"/>
      <c r="Q15" s="163"/>
      <c r="R15" s="163"/>
      <c r="S15" s="163"/>
      <c r="T15" s="163">
        <f t="shared" si="6"/>
        <v>0</v>
      </c>
      <c r="U15" s="163"/>
      <c r="V15" s="163"/>
      <c r="W15" s="163"/>
      <c r="X15" s="163"/>
      <c r="Y15" s="163"/>
      <c r="Z15" s="163"/>
      <c r="AA15" s="166"/>
      <c r="AB15" s="163"/>
      <c r="AC15" s="131" t="str">
        <f>IF(B15&lt;&gt;表一!$E$33,"与表一收入合计不一致",0)</f>
        <v>与表一收入合计不一致</v>
      </c>
    </row>
    <row r="16" s="131" customFormat="1" ht="15.95" hidden="1" customHeight="1" spans="1:29">
      <c r="A16" s="147" t="s">
        <v>1310</v>
      </c>
      <c r="B16" s="163">
        <f t="shared" si="4"/>
        <v>0</v>
      </c>
      <c r="C16" s="163">
        <f t="shared" si="5"/>
        <v>0</v>
      </c>
      <c r="D16" s="163"/>
      <c r="E16" s="163"/>
      <c r="F16" s="162"/>
      <c r="G16" s="163"/>
      <c r="H16" s="163"/>
      <c r="I16" s="163"/>
      <c r="J16" s="163"/>
      <c r="K16" s="163"/>
      <c r="L16" s="163"/>
      <c r="M16" s="163"/>
      <c r="N16" s="163"/>
      <c r="O16" s="163"/>
      <c r="P16" s="163"/>
      <c r="Q16" s="163"/>
      <c r="R16" s="163"/>
      <c r="S16" s="163"/>
      <c r="T16" s="163">
        <f t="shared" si="6"/>
        <v>0</v>
      </c>
      <c r="U16" s="163"/>
      <c r="V16" s="163"/>
      <c r="W16" s="163"/>
      <c r="X16" s="163"/>
      <c r="Y16" s="163"/>
      <c r="Z16" s="163"/>
      <c r="AA16" s="166"/>
      <c r="AB16" s="163"/>
      <c r="AC16" s="131" t="str">
        <f>IF(B16&lt;&gt;表一!$E$33,"与表一收入合计不一致",0)</f>
        <v>与表一收入合计不一致</v>
      </c>
    </row>
    <row r="17" s="131" customFormat="1" ht="15.95" hidden="1" customHeight="1" spans="1:29">
      <c r="A17" s="144" t="s">
        <v>1311</v>
      </c>
      <c r="B17" s="163">
        <f t="shared" si="4"/>
        <v>0</v>
      </c>
      <c r="C17" s="163">
        <f t="shared" si="5"/>
        <v>0</v>
      </c>
      <c r="D17" s="163"/>
      <c r="E17" s="163"/>
      <c r="F17" s="162"/>
      <c r="G17" s="163"/>
      <c r="H17" s="163"/>
      <c r="I17" s="163"/>
      <c r="J17" s="163"/>
      <c r="K17" s="163"/>
      <c r="L17" s="163"/>
      <c r="M17" s="163"/>
      <c r="N17" s="163"/>
      <c r="O17" s="163"/>
      <c r="P17" s="163"/>
      <c r="Q17" s="163"/>
      <c r="R17" s="163"/>
      <c r="S17" s="163"/>
      <c r="T17" s="163">
        <f t="shared" si="6"/>
        <v>0</v>
      </c>
      <c r="U17" s="163"/>
      <c r="V17" s="163"/>
      <c r="W17" s="163"/>
      <c r="X17" s="163"/>
      <c r="Y17" s="163"/>
      <c r="Z17" s="163"/>
      <c r="AA17" s="166"/>
      <c r="AB17" s="163"/>
      <c r="AC17" s="131" t="str">
        <f>IF(B17&lt;&gt;表一!$E$33,"与表一收入合计不一致",0)</f>
        <v>与表一收入合计不一致</v>
      </c>
    </row>
    <row r="18" s="131" customFormat="1" ht="15.95" hidden="1" customHeight="1" spans="1:29">
      <c r="A18" s="147" t="s">
        <v>1312</v>
      </c>
      <c r="B18" s="163">
        <f t="shared" si="4"/>
        <v>0</v>
      </c>
      <c r="C18" s="163">
        <f t="shared" si="5"/>
        <v>0</v>
      </c>
      <c r="D18" s="163"/>
      <c r="E18" s="163"/>
      <c r="F18" s="162"/>
      <c r="G18" s="163"/>
      <c r="H18" s="163"/>
      <c r="I18" s="163"/>
      <c r="J18" s="163"/>
      <c r="K18" s="163"/>
      <c r="L18" s="163"/>
      <c r="M18" s="163"/>
      <c r="N18" s="163"/>
      <c r="O18" s="163"/>
      <c r="P18" s="163"/>
      <c r="Q18" s="163"/>
      <c r="R18" s="163"/>
      <c r="S18" s="163"/>
      <c r="T18" s="163">
        <f t="shared" si="6"/>
        <v>0</v>
      </c>
      <c r="U18" s="163"/>
      <c r="V18" s="163"/>
      <c r="W18" s="163"/>
      <c r="X18" s="163"/>
      <c r="Y18" s="163"/>
      <c r="Z18" s="163"/>
      <c r="AA18" s="166"/>
      <c r="AB18" s="163"/>
      <c r="AC18" s="131" t="str">
        <f>IF(B18&lt;&gt;表一!$E$33,"与表一收入合计不一致",0)</f>
        <v>与表一收入合计不一致</v>
      </c>
    </row>
    <row r="19" s="131" customFormat="1" ht="15.95" hidden="1" customHeight="1" spans="1:29">
      <c r="A19" s="144" t="s">
        <v>1313</v>
      </c>
      <c r="B19" s="163">
        <f t="shared" si="4"/>
        <v>0</v>
      </c>
      <c r="C19" s="163">
        <f t="shared" si="5"/>
        <v>0</v>
      </c>
      <c r="D19" s="163"/>
      <c r="E19" s="163"/>
      <c r="F19" s="162"/>
      <c r="G19" s="163"/>
      <c r="H19" s="163"/>
      <c r="I19" s="163"/>
      <c r="J19" s="163"/>
      <c r="K19" s="163"/>
      <c r="L19" s="163"/>
      <c r="M19" s="163"/>
      <c r="N19" s="163"/>
      <c r="O19" s="163"/>
      <c r="P19" s="163"/>
      <c r="Q19" s="163"/>
      <c r="R19" s="163"/>
      <c r="S19" s="163"/>
      <c r="T19" s="163">
        <f t="shared" si="6"/>
        <v>0</v>
      </c>
      <c r="U19" s="163"/>
      <c r="V19" s="163"/>
      <c r="W19" s="163"/>
      <c r="X19" s="163"/>
      <c r="Y19" s="163"/>
      <c r="Z19" s="163"/>
      <c r="AA19" s="166"/>
      <c r="AB19" s="163"/>
      <c r="AC19" s="131" t="str">
        <f>IF(B19&lt;&gt;表一!$E$33,"与表一收入合计不一致",0)</f>
        <v>与表一收入合计不一致</v>
      </c>
    </row>
    <row r="20" s="131" customFormat="1" ht="15.95" hidden="1" customHeight="1" spans="1:29">
      <c r="A20" s="144" t="s">
        <v>1314</v>
      </c>
      <c r="B20" s="163">
        <f t="shared" si="4"/>
        <v>0</v>
      </c>
      <c r="C20" s="163">
        <f t="shared" si="5"/>
        <v>0</v>
      </c>
      <c r="D20" s="163"/>
      <c r="E20" s="163"/>
      <c r="F20" s="162"/>
      <c r="G20" s="163"/>
      <c r="H20" s="163"/>
      <c r="I20" s="163"/>
      <c r="J20" s="163"/>
      <c r="K20" s="163"/>
      <c r="L20" s="163"/>
      <c r="M20" s="163"/>
      <c r="N20" s="163"/>
      <c r="O20" s="163"/>
      <c r="P20" s="163"/>
      <c r="Q20" s="163"/>
      <c r="R20" s="163"/>
      <c r="S20" s="163"/>
      <c r="T20" s="163">
        <f t="shared" si="6"/>
        <v>0</v>
      </c>
      <c r="U20" s="163"/>
      <c r="V20" s="163"/>
      <c r="W20" s="163"/>
      <c r="X20" s="163"/>
      <c r="Y20" s="163"/>
      <c r="Z20" s="163"/>
      <c r="AA20" s="166"/>
      <c r="AB20" s="163"/>
      <c r="AC20" s="131" t="str">
        <f>IF(B20&lt;&gt;表一!$E$33,"与表一收入合计不一致",0)</f>
        <v>与表一收入合计不一致</v>
      </c>
    </row>
    <row r="21" s="131" customFormat="1" ht="15.95" hidden="1" customHeight="1" spans="1:29">
      <c r="A21" s="144" t="s">
        <v>1315</v>
      </c>
      <c r="B21" s="163">
        <f t="shared" si="4"/>
        <v>0</v>
      </c>
      <c r="C21" s="163">
        <f t="shared" si="5"/>
        <v>0</v>
      </c>
      <c r="D21" s="163"/>
      <c r="E21" s="163"/>
      <c r="F21" s="162"/>
      <c r="G21" s="163"/>
      <c r="H21" s="163"/>
      <c r="I21" s="163"/>
      <c r="J21" s="163"/>
      <c r="K21" s="163"/>
      <c r="L21" s="163"/>
      <c r="M21" s="163"/>
      <c r="N21" s="163"/>
      <c r="O21" s="163"/>
      <c r="P21" s="163"/>
      <c r="Q21" s="163"/>
      <c r="R21" s="163"/>
      <c r="S21" s="163"/>
      <c r="T21" s="163">
        <f t="shared" si="6"/>
        <v>0</v>
      </c>
      <c r="U21" s="163"/>
      <c r="V21" s="163"/>
      <c r="W21" s="163"/>
      <c r="X21" s="163"/>
      <c r="Y21" s="163"/>
      <c r="Z21" s="163"/>
      <c r="AA21" s="166"/>
      <c r="AB21" s="163"/>
      <c r="AC21" s="131" t="str">
        <f>IF(B21&lt;&gt;表一!$E$33,"与表一收入合计不一致",0)</f>
        <v>与表一收入合计不一致</v>
      </c>
    </row>
    <row r="22" s="131" customFormat="1" ht="15.95" hidden="1" customHeight="1" spans="1:29">
      <c r="A22" s="142" t="s">
        <v>1316</v>
      </c>
      <c r="B22" s="161">
        <f>B23+B24</f>
        <v>0</v>
      </c>
      <c r="C22" s="161">
        <f t="shared" ref="C22:AB22" si="7">C23+C24</f>
        <v>0</v>
      </c>
      <c r="D22" s="161">
        <f t="shared" si="7"/>
        <v>0</v>
      </c>
      <c r="E22" s="161">
        <f t="shared" si="7"/>
        <v>0</v>
      </c>
      <c r="F22" s="162">
        <f t="shared" si="7"/>
        <v>0</v>
      </c>
      <c r="G22" s="161">
        <f t="shared" si="7"/>
        <v>0</v>
      </c>
      <c r="H22" s="161">
        <f t="shared" si="7"/>
        <v>0</v>
      </c>
      <c r="I22" s="161">
        <f t="shared" si="7"/>
        <v>0</v>
      </c>
      <c r="J22" s="161">
        <f t="shared" si="7"/>
        <v>0</v>
      </c>
      <c r="K22" s="161">
        <f t="shared" si="7"/>
        <v>0</v>
      </c>
      <c r="L22" s="161">
        <f t="shared" si="7"/>
        <v>0</v>
      </c>
      <c r="M22" s="161">
        <f t="shared" si="7"/>
        <v>0</v>
      </c>
      <c r="N22" s="161">
        <f t="shared" si="7"/>
        <v>0</v>
      </c>
      <c r="O22" s="161">
        <f t="shared" si="7"/>
        <v>0</v>
      </c>
      <c r="P22" s="161">
        <f t="shared" si="7"/>
        <v>0</v>
      </c>
      <c r="Q22" s="161">
        <f t="shared" si="7"/>
        <v>0</v>
      </c>
      <c r="R22" s="161">
        <f t="shared" si="7"/>
        <v>0</v>
      </c>
      <c r="S22" s="161">
        <f t="shared" si="7"/>
        <v>0</v>
      </c>
      <c r="T22" s="161">
        <f t="shared" si="7"/>
        <v>0</v>
      </c>
      <c r="U22" s="161">
        <f t="shared" si="7"/>
        <v>0</v>
      </c>
      <c r="V22" s="161">
        <f t="shared" si="7"/>
        <v>0</v>
      </c>
      <c r="W22" s="161">
        <f t="shared" si="7"/>
        <v>0</v>
      </c>
      <c r="X22" s="161">
        <f t="shared" si="7"/>
        <v>0</v>
      </c>
      <c r="Y22" s="161">
        <f t="shared" si="7"/>
        <v>0</v>
      </c>
      <c r="Z22" s="161">
        <f t="shared" si="7"/>
        <v>0</v>
      </c>
      <c r="AA22" s="161">
        <f t="shared" si="7"/>
        <v>0</v>
      </c>
      <c r="AB22" s="161">
        <f t="shared" si="7"/>
        <v>0</v>
      </c>
      <c r="AC22" s="131" t="str">
        <f>IF(B22&lt;&gt;表一!$E$33,"与表一收入合计不一致",0)</f>
        <v>与表一收入合计不一致</v>
      </c>
    </row>
    <row r="23" s="131" customFormat="1" ht="15.95" hidden="1" customHeight="1" spans="1:29">
      <c r="A23" s="144" t="s">
        <v>1317</v>
      </c>
      <c r="B23" s="163">
        <f>C23+T23</f>
        <v>0</v>
      </c>
      <c r="C23" s="163">
        <f>SUM(D23:S23)</f>
        <v>0</v>
      </c>
      <c r="D23" s="163"/>
      <c r="E23" s="163"/>
      <c r="F23" s="162"/>
      <c r="G23" s="163"/>
      <c r="H23" s="163"/>
      <c r="I23" s="163"/>
      <c r="J23" s="163"/>
      <c r="K23" s="163"/>
      <c r="L23" s="163"/>
      <c r="M23" s="163"/>
      <c r="N23" s="163"/>
      <c r="O23" s="163"/>
      <c r="P23" s="163"/>
      <c r="Q23" s="163"/>
      <c r="R23" s="163"/>
      <c r="S23" s="163"/>
      <c r="T23" s="163">
        <f>SUM(U23:AB23)</f>
        <v>0</v>
      </c>
      <c r="U23" s="163"/>
      <c r="V23" s="163"/>
      <c r="W23" s="163"/>
      <c r="X23" s="163"/>
      <c r="Y23" s="163"/>
      <c r="Z23" s="163"/>
      <c r="AA23" s="166"/>
      <c r="AB23" s="163"/>
      <c r="AC23" s="131" t="str">
        <f>IF(B23&lt;&gt;表一!$E$33,"与表一收入合计不一致",0)</f>
        <v>与表一收入合计不一致</v>
      </c>
    </row>
    <row r="24" s="131" customFormat="1" ht="15.95" hidden="1" customHeight="1" spans="1:29">
      <c r="A24" s="145" t="s">
        <v>1306</v>
      </c>
      <c r="B24" s="164">
        <f>SUM(B25:B31)</f>
        <v>0</v>
      </c>
      <c r="C24" s="164">
        <f t="shared" ref="C24:AB24" si="8">SUM(C25:C31)</f>
        <v>0</v>
      </c>
      <c r="D24" s="164">
        <f t="shared" si="8"/>
        <v>0</v>
      </c>
      <c r="E24" s="164">
        <f t="shared" si="8"/>
        <v>0</v>
      </c>
      <c r="F24" s="162">
        <f t="shared" si="8"/>
        <v>0</v>
      </c>
      <c r="G24" s="164">
        <f t="shared" si="8"/>
        <v>0</v>
      </c>
      <c r="H24" s="164">
        <f t="shared" si="8"/>
        <v>0</v>
      </c>
      <c r="I24" s="164">
        <f t="shared" si="8"/>
        <v>0</v>
      </c>
      <c r="J24" s="164">
        <f t="shared" si="8"/>
        <v>0</v>
      </c>
      <c r="K24" s="164">
        <f t="shared" si="8"/>
        <v>0</v>
      </c>
      <c r="L24" s="164">
        <f t="shared" si="8"/>
        <v>0</v>
      </c>
      <c r="M24" s="164">
        <f t="shared" si="8"/>
        <v>0</v>
      </c>
      <c r="N24" s="164">
        <f t="shared" si="8"/>
        <v>0</v>
      </c>
      <c r="O24" s="164">
        <f t="shared" si="8"/>
        <v>0</v>
      </c>
      <c r="P24" s="164">
        <f t="shared" si="8"/>
        <v>0</v>
      </c>
      <c r="Q24" s="164">
        <f t="shared" si="8"/>
        <v>0</v>
      </c>
      <c r="R24" s="164">
        <f t="shared" si="8"/>
        <v>0</v>
      </c>
      <c r="S24" s="164">
        <f t="shared" si="8"/>
        <v>0</v>
      </c>
      <c r="T24" s="164">
        <f t="shared" si="8"/>
        <v>0</v>
      </c>
      <c r="U24" s="164">
        <f t="shared" si="8"/>
        <v>0</v>
      </c>
      <c r="V24" s="164">
        <f t="shared" si="8"/>
        <v>0</v>
      </c>
      <c r="W24" s="164">
        <f t="shared" si="8"/>
        <v>0</v>
      </c>
      <c r="X24" s="164">
        <f t="shared" si="8"/>
        <v>0</v>
      </c>
      <c r="Y24" s="164">
        <f t="shared" si="8"/>
        <v>0</v>
      </c>
      <c r="Z24" s="164">
        <f t="shared" si="8"/>
        <v>0</v>
      </c>
      <c r="AA24" s="164">
        <f t="shared" si="8"/>
        <v>0</v>
      </c>
      <c r="AB24" s="164">
        <f t="shared" si="8"/>
        <v>0</v>
      </c>
      <c r="AC24" s="131" t="str">
        <f>IF(B24&lt;&gt;表一!$E$33,"与表一收入合计不一致",0)</f>
        <v>与表一收入合计不一致</v>
      </c>
    </row>
    <row r="25" s="131" customFormat="1" ht="15.95" hidden="1" customHeight="1" spans="1:29">
      <c r="A25" s="144" t="s">
        <v>1318</v>
      </c>
      <c r="B25" s="163">
        <f t="shared" ref="B25:B31" si="9">C25+T25</f>
        <v>0</v>
      </c>
      <c r="C25" s="163">
        <f t="shared" ref="C25:C31" si="10">SUM(D25:S25)</f>
        <v>0</v>
      </c>
      <c r="D25" s="163"/>
      <c r="E25" s="163"/>
      <c r="F25" s="162"/>
      <c r="G25" s="163"/>
      <c r="H25" s="163"/>
      <c r="I25" s="163"/>
      <c r="J25" s="163"/>
      <c r="K25" s="163"/>
      <c r="L25" s="163"/>
      <c r="M25" s="163"/>
      <c r="N25" s="163"/>
      <c r="O25" s="163"/>
      <c r="P25" s="163"/>
      <c r="Q25" s="163"/>
      <c r="R25" s="163"/>
      <c r="S25" s="163"/>
      <c r="T25" s="163">
        <f t="shared" ref="T25:T30" si="11">SUM(U25:AB25)</f>
        <v>0</v>
      </c>
      <c r="U25" s="163"/>
      <c r="V25" s="163"/>
      <c r="W25" s="163"/>
      <c r="X25" s="163"/>
      <c r="Y25" s="163"/>
      <c r="Z25" s="163"/>
      <c r="AA25" s="166"/>
      <c r="AB25" s="163"/>
      <c r="AC25" s="131" t="str">
        <f>IF(B25&lt;&gt;表一!$E$33,"与表一收入合计不一致",0)</f>
        <v>与表一收入合计不一致</v>
      </c>
    </row>
    <row r="26" s="131" customFormat="1" ht="15.95" hidden="1" customHeight="1" spans="1:29">
      <c r="A26" s="144" t="s">
        <v>1319</v>
      </c>
      <c r="B26" s="163">
        <f t="shared" si="9"/>
        <v>0</v>
      </c>
      <c r="C26" s="163">
        <f t="shared" si="10"/>
        <v>0</v>
      </c>
      <c r="D26" s="163"/>
      <c r="E26" s="163"/>
      <c r="F26" s="162"/>
      <c r="G26" s="163"/>
      <c r="H26" s="163"/>
      <c r="I26" s="163"/>
      <c r="J26" s="163"/>
      <c r="K26" s="163"/>
      <c r="L26" s="163"/>
      <c r="M26" s="163"/>
      <c r="N26" s="163"/>
      <c r="O26" s="163"/>
      <c r="P26" s="163"/>
      <c r="Q26" s="163"/>
      <c r="R26" s="163"/>
      <c r="S26" s="163"/>
      <c r="T26" s="163">
        <f t="shared" si="11"/>
        <v>0</v>
      </c>
      <c r="U26" s="163"/>
      <c r="V26" s="163"/>
      <c r="W26" s="163"/>
      <c r="X26" s="163"/>
      <c r="Y26" s="163"/>
      <c r="Z26" s="163"/>
      <c r="AA26" s="166"/>
      <c r="AB26" s="163"/>
      <c r="AC26" s="131" t="str">
        <f>IF(B26&lt;&gt;表一!$E$33,"与表一收入合计不一致",0)</f>
        <v>与表一收入合计不一致</v>
      </c>
    </row>
    <row r="27" s="131" customFormat="1" ht="15.95" hidden="1" customHeight="1" spans="1:29">
      <c r="A27" s="144" t="s">
        <v>1320</v>
      </c>
      <c r="B27" s="163">
        <f t="shared" si="9"/>
        <v>0</v>
      </c>
      <c r="C27" s="163">
        <f t="shared" si="10"/>
        <v>0</v>
      </c>
      <c r="D27" s="163"/>
      <c r="E27" s="163"/>
      <c r="F27" s="162"/>
      <c r="G27" s="163"/>
      <c r="H27" s="163"/>
      <c r="I27" s="163"/>
      <c r="J27" s="163"/>
      <c r="K27" s="163"/>
      <c r="L27" s="163"/>
      <c r="M27" s="163"/>
      <c r="N27" s="163"/>
      <c r="O27" s="163"/>
      <c r="P27" s="163"/>
      <c r="Q27" s="163"/>
      <c r="R27" s="163"/>
      <c r="S27" s="163"/>
      <c r="T27" s="163">
        <f t="shared" si="11"/>
        <v>0</v>
      </c>
      <c r="U27" s="163"/>
      <c r="V27" s="163"/>
      <c r="W27" s="163"/>
      <c r="X27" s="163"/>
      <c r="Y27" s="163"/>
      <c r="Z27" s="163"/>
      <c r="AA27" s="166"/>
      <c r="AB27" s="163"/>
      <c r="AC27" s="131" t="str">
        <f>IF(B27&lt;&gt;表一!$E$33,"与表一收入合计不一致",0)</f>
        <v>与表一收入合计不一致</v>
      </c>
    </row>
    <row r="28" s="131" customFormat="1" ht="15.95" hidden="1" customHeight="1" spans="1:29">
      <c r="A28" s="144" t="s">
        <v>1321</v>
      </c>
      <c r="B28" s="163">
        <f t="shared" si="9"/>
        <v>0</v>
      </c>
      <c r="C28" s="163">
        <f t="shared" si="10"/>
        <v>0</v>
      </c>
      <c r="D28" s="163"/>
      <c r="E28" s="163"/>
      <c r="F28" s="162"/>
      <c r="G28" s="163"/>
      <c r="H28" s="163"/>
      <c r="I28" s="163"/>
      <c r="J28" s="163"/>
      <c r="K28" s="163"/>
      <c r="L28" s="163"/>
      <c r="M28" s="163"/>
      <c r="N28" s="163"/>
      <c r="O28" s="163"/>
      <c r="P28" s="163"/>
      <c r="Q28" s="163"/>
      <c r="R28" s="163"/>
      <c r="S28" s="163"/>
      <c r="T28" s="163">
        <f t="shared" si="11"/>
        <v>0</v>
      </c>
      <c r="U28" s="163"/>
      <c r="V28" s="163"/>
      <c r="W28" s="163"/>
      <c r="X28" s="163"/>
      <c r="Y28" s="163"/>
      <c r="Z28" s="163"/>
      <c r="AA28" s="166"/>
      <c r="AB28" s="163"/>
      <c r="AC28" s="131" t="str">
        <f>IF(B28&lt;&gt;表一!$E$33,"与表一收入合计不一致",0)</f>
        <v>与表一收入合计不一致</v>
      </c>
    </row>
    <row r="29" s="131" customFormat="1" ht="15.95" hidden="1" customHeight="1" spans="1:29">
      <c r="A29" s="144" t="s">
        <v>1322</v>
      </c>
      <c r="B29" s="163">
        <f t="shared" si="9"/>
        <v>0</v>
      </c>
      <c r="C29" s="163">
        <f t="shared" si="10"/>
        <v>0</v>
      </c>
      <c r="D29" s="163"/>
      <c r="E29" s="163"/>
      <c r="F29" s="162"/>
      <c r="G29" s="163"/>
      <c r="H29" s="163"/>
      <c r="I29" s="163"/>
      <c r="J29" s="163"/>
      <c r="K29" s="163"/>
      <c r="L29" s="163"/>
      <c r="M29" s="163"/>
      <c r="N29" s="163"/>
      <c r="O29" s="163"/>
      <c r="P29" s="163"/>
      <c r="Q29" s="163"/>
      <c r="R29" s="163"/>
      <c r="S29" s="163"/>
      <c r="T29" s="163">
        <f t="shared" si="11"/>
        <v>0</v>
      </c>
      <c r="U29" s="163"/>
      <c r="V29" s="163"/>
      <c r="W29" s="163"/>
      <c r="X29" s="163"/>
      <c r="Y29" s="163"/>
      <c r="Z29" s="163"/>
      <c r="AA29" s="166"/>
      <c r="AB29" s="163"/>
      <c r="AC29" s="131" t="str">
        <f>IF(B29&lt;&gt;表一!$E$33,"与表一收入合计不一致",0)</f>
        <v>与表一收入合计不一致</v>
      </c>
    </row>
    <row r="30" s="131" customFormat="1" ht="15.95" hidden="1" customHeight="1" spans="1:29">
      <c r="A30" s="144" t="s">
        <v>1323</v>
      </c>
      <c r="B30" s="163">
        <f t="shared" si="9"/>
        <v>0</v>
      </c>
      <c r="C30" s="163">
        <f t="shared" si="10"/>
        <v>0</v>
      </c>
      <c r="D30" s="163"/>
      <c r="E30" s="163"/>
      <c r="F30" s="162"/>
      <c r="G30" s="163"/>
      <c r="H30" s="163"/>
      <c r="I30" s="163"/>
      <c r="J30" s="163"/>
      <c r="K30" s="163"/>
      <c r="L30" s="163"/>
      <c r="M30" s="163"/>
      <c r="N30" s="163"/>
      <c r="O30" s="163"/>
      <c r="P30" s="163"/>
      <c r="Q30" s="163"/>
      <c r="R30" s="163"/>
      <c r="S30" s="163"/>
      <c r="T30" s="163">
        <f t="shared" si="11"/>
        <v>0</v>
      </c>
      <c r="U30" s="163"/>
      <c r="V30" s="163"/>
      <c r="W30" s="163"/>
      <c r="X30" s="163"/>
      <c r="Y30" s="163"/>
      <c r="Z30" s="163"/>
      <c r="AA30" s="166"/>
      <c r="AB30" s="163"/>
      <c r="AC30" s="131" t="str">
        <f>IF(B30&lt;&gt;表一!$E$33,"与表一收入合计不一致",0)</f>
        <v>与表一收入合计不一致</v>
      </c>
    </row>
    <row r="31" s="131" customFormat="1" ht="15.95" hidden="1" customHeight="1" spans="1:29">
      <c r="A31" s="144" t="s">
        <v>1324</v>
      </c>
      <c r="B31" s="163">
        <f t="shared" si="9"/>
        <v>0</v>
      </c>
      <c r="C31" s="163">
        <f t="shared" si="10"/>
        <v>0</v>
      </c>
      <c r="D31" s="163"/>
      <c r="E31" s="163"/>
      <c r="F31" s="162"/>
      <c r="G31" s="163"/>
      <c r="H31" s="163"/>
      <c r="I31" s="163"/>
      <c r="J31" s="163"/>
      <c r="K31" s="163"/>
      <c r="L31" s="163"/>
      <c r="M31" s="163"/>
      <c r="N31" s="163"/>
      <c r="O31" s="163"/>
      <c r="P31" s="163"/>
      <c r="Q31" s="163"/>
      <c r="R31" s="163"/>
      <c r="S31" s="163"/>
      <c r="T31" s="163">
        <f t="shared" ref="T31:T35" si="12">SUM(U31:AB31)</f>
        <v>0</v>
      </c>
      <c r="U31" s="163"/>
      <c r="V31" s="163"/>
      <c r="W31" s="163"/>
      <c r="X31" s="163"/>
      <c r="Y31" s="163"/>
      <c r="Z31" s="163"/>
      <c r="AA31" s="166"/>
      <c r="AB31" s="163"/>
      <c r="AC31" s="131" t="str">
        <f>IF(B31&lt;&gt;表一!$E$33,"与表一收入合计不一致",0)</f>
        <v>与表一收入合计不一致</v>
      </c>
    </row>
    <row r="32" s="131" customFormat="1" ht="15.95" hidden="1" customHeight="1" spans="1:29">
      <c r="A32" s="142" t="s">
        <v>1325</v>
      </c>
      <c r="B32" s="161">
        <f>B33+B34</f>
        <v>0</v>
      </c>
      <c r="C32" s="161">
        <f t="shared" ref="C32:AB32" si="13">C33+C34</f>
        <v>0</v>
      </c>
      <c r="D32" s="161">
        <f t="shared" si="13"/>
        <v>0</v>
      </c>
      <c r="E32" s="161">
        <f t="shared" si="13"/>
        <v>0</v>
      </c>
      <c r="F32" s="162">
        <f t="shared" si="13"/>
        <v>0</v>
      </c>
      <c r="G32" s="161">
        <f t="shared" si="13"/>
        <v>0</v>
      </c>
      <c r="H32" s="161">
        <f t="shared" si="13"/>
        <v>0</v>
      </c>
      <c r="I32" s="161">
        <f t="shared" si="13"/>
        <v>0</v>
      </c>
      <c r="J32" s="161">
        <f t="shared" si="13"/>
        <v>0</v>
      </c>
      <c r="K32" s="161">
        <f t="shared" si="13"/>
        <v>0</v>
      </c>
      <c r="L32" s="161">
        <f t="shared" si="13"/>
        <v>0</v>
      </c>
      <c r="M32" s="161">
        <f t="shared" si="13"/>
        <v>0</v>
      </c>
      <c r="N32" s="161">
        <f t="shared" si="13"/>
        <v>0</v>
      </c>
      <c r="O32" s="161">
        <f t="shared" si="13"/>
        <v>0</v>
      </c>
      <c r="P32" s="161">
        <f t="shared" si="13"/>
        <v>0</v>
      </c>
      <c r="Q32" s="161">
        <f t="shared" si="13"/>
        <v>0</v>
      </c>
      <c r="R32" s="161">
        <f t="shared" si="13"/>
        <v>0</v>
      </c>
      <c r="S32" s="161">
        <f t="shared" si="13"/>
        <v>0</v>
      </c>
      <c r="T32" s="161">
        <f t="shared" si="13"/>
        <v>0</v>
      </c>
      <c r="U32" s="161">
        <f t="shared" si="13"/>
        <v>0</v>
      </c>
      <c r="V32" s="161">
        <f t="shared" si="13"/>
        <v>0</v>
      </c>
      <c r="W32" s="161">
        <f t="shared" si="13"/>
        <v>0</v>
      </c>
      <c r="X32" s="161">
        <f t="shared" si="13"/>
        <v>0</v>
      </c>
      <c r="Y32" s="161">
        <f t="shared" si="13"/>
        <v>0</v>
      </c>
      <c r="Z32" s="161">
        <f t="shared" si="13"/>
        <v>0</v>
      </c>
      <c r="AA32" s="161">
        <f t="shared" si="13"/>
        <v>0</v>
      </c>
      <c r="AB32" s="161">
        <f t="shared" si="13"/>
        <v>0</v>
      </c>
      <c r="AC32" s="131" t="str">
        <f>IF(B32&lt;&gt;表一!$E$33,"与表一收入合计不一致",0)</f>
        <v>与表一收入合计不一致</v>
      </c>
    </row>
    <row r="33" s="131" customFormat="1" ht="15.95" hidden="1" customHeight="1" spans="1:29">
      <c r="A33" s="144" t="s">
        <v>1326</v>
      </c>
      <c r="B33" s="163">
        <f>C33+T33</f>
        <v>0</v>
      </c>
      <c r="C33" s="163">
        <f>SUM(D33:S33)</f>
        <v>0</v>
      </c>
      <c r="D33" s="163"/>
      <c r="E33" s="163"/>
      <c r="F33" s="162"/>
      <c r="G33" s="163"/>
      <c r="H33" s="163"/>
      <c r="I33" s="163"/>
      <c r="J33" s="163"/>
      <c r="K33" s="163"/>
      <c r="L33" s="163"/>
      <c r="M33" s="163"/>
      <c r="N33" s="163"/>
      <c r="O33" s="163"/>
      <c r="P33" s="163"/>
      <c r="Q33" s="163"/>
      <c r="R33" s="163"/>
      <c r="S33" s="163"/>
      <c r="T33" s="163">
        <f t="shared" si="12"/>
        <v>0</v>
      </c>
      <c r="U33" s="163"/>
      <c r="V33" s="163"/>
      <c r="W33" s="163"/>
      <c r="X33" s="163"/>
      <c r="Y33" s="163"/>
      <c r="Z33" s="163"/>
      <c r="AA33" s="166"/>
      <c r="AB33" s="163"/>
      <c r="AC33" s="131" t="str">
        <f>IF(B33&lt;&gt;表一!$E$33,"与表一收入合计不一致",0)</f>
        <v>与表一收入合计不一致</v>
      </c>
    </row>
    <row r="34" s="131" customFormat="1" ht="15.95" hidden="1" customHeight="1" spans="1:29">
      <c r="A34" s="145" t="s">
        <v>1306</v>
      </c>
      <c r="B34" s="164">
        <f>SUM(B35:B41)</f>
        <v>0</v>
      </c>
      <c r="C34" s="164">
        <f t="shared" ref="C34:AB34" si="14">SUM(C35:C41)</f>
        <v>0</v>
      </c>
      <c r="D34" s="164">
        <f t="shared" si="14"/>
        <v>0</v>
      </c>
      <c r="E34" s="164">
        <f t="shared" si="14"/>
        <v>0</v>
      </c>
      <c r="F34" s="162">
        <f t="shared" si="14"/>
        <v>0</v>
      </c>
      <c r="G34" s="164">
        <f t="shared" si="14"/>
        <v>0</v>
      </c>
      <c r="H34" s="164">
        <f t="shared" si="14"/>
        <v>0</v>
      </c>
      <c r="I34" s="164">
        <f t="shared" si="14"/>
        <v>0</v>
      </c>
      <c r="J34" s="164">
        <f t="shared" si="14"/>
        <v>0</v>
      </c>
      <c r="K34" s="164">
        <f t="shared" si="14"/>
        <v>0</v>
      </c>
      <c r="L34" s="164">
        <f t="shared" si="14"/>
        <v>0</v>
      </c>
      <c r="M34" s="164">
        <f t="shared" si="14"/>
        <v>0</v>
      </c>
      <c r="N34" s="164">
        <f t="shared" si="14"/>
        <v>0</v>
      </c>
      <c r="O34" s="164">
        <f t="shared" si="14"/>
        <v>0</v>
      </c>
      <c r="P34" s="164">
        <f t="shared" si="14"/>
        <v>0</v>
      </c>
      <c r="Q34" s="164">
        <f t="shared" si="14"/>
        <v>0</v>
      </c>
      <c r="R34" s="164">
        <f t="shared" si="14"/>
        <v>0</v>
      </c>
      <c r="S34" s="164">
        <f t="shared" si="14"/>
        <v>0</v>
      </c>
      <c r="T34" s="164">
        <f t="shared" si="14"/>
        <v>0</v>
      </c>
      <c r="U34" s="164">
        <f t="shared" si="14"/>
        <v>0</v>
      </c>
      <c r="V34" s="164">
        <f t="shared" si="14"/>
        <v>0</v>
      </c>
      <c r="W34" s="164">
        <f t="shared" si="14"/>
        <v>0</v>
      </c>
      <c r="X34" s="164">
        <f t="shared" si="14"/>
        <v>0</v>
      </c>
      <c r="Y34" s="164">
        <f t="shared" si="14"/>
        <v>0</v>
      </c>
      <c r="Z34" s="164">
        <f t="shared" si="14"/>
        <v>0</v>
      </c>
      <c r="AA34" s="164">
        <f t="shared" si="14"/>
        <v>0</v>
      </c>
      <c r="AB34" s="164">
        <f t="shared" si="14"/>
        <v>0</v>
      </c>
      <c r="AC34" s="131" t="str">
        <f>IF(B34&lt;&gt;表一!$E$33,"与表一收入合计不一致",0)</f>
        <v>与表一收入合计不一致</v>
      </c>
    </row>
    <row r="35" s="131" customFormat="1" ht="15.95" hidden="1" customHeight="1" spans="1:29">
      <c r="A35" s="144" t="s">
        <v>1327</v>
      </c>
      <c r="B35" s="163">
        <f>C35+T35</f>
        <v>0</v>
      </c>
      <c r="C35" s="163">
        <f>SUM(D35:S35)</f>
        <v>0</v>
      </c>
      <c r="D35" s="163"/>
      <c r="E35" s="163"/>
      <c r="F35" s="162"/>
      <c r="G35" s="163"/>
      <c r="H35" s="163"/>
      <c r="I35" s="163"/>
      <c r="J35" s="163"/>
      <c r="K35" s="163"/>
      <c r="L35" s="163"/>
      <c r="M35" s="163"/>
      <c r="N35" s="163"/>
      <c r="O35" s="163"/>
      <c r="P35" s="163"/>
      <c r="Q35" s="163"/>
      <c r="R35" s="163"/>
      <c r="S35" s="163"/>
      <c r="T35" s="163">
        <f t="shared" si="12"/>
        <v>0</v>
      </c>
      <c r="U35" s="163"/>
      <c r="V35" s="163"/>
      <c r="W35" s="163"/>
      <c r="X35" s="163"/>
      <c r="Y35" s="163"/>
      <c r="Z35" s="163"/>
      <c r="AA35" s="166"/>
      <c r="AB35" s="163"/>
      <c r="AC35" s="131" t="str">
        <f>IF(B35&lt;&gt;表一!$E$33,"与表一收入合计不一致",0)</f>
        <v>与表一收入合计不一致</v>
      </c>
    </row>
    <row r="36" s="131" customFormat="1" ht="15.95" hidden="1" customHeight="1" spans="1:29">
      <c r="A36" s="144" t="s">
        <v>1328</v>
      </c>
      <c r="B36" s="163">
        <f t="shared" ref="B36:B41" si="15">C36+T36</f>
        <v>0</v>
      </c>
      <c r="C36" s="163">
        <f t="shared" ref="C36:C41" si="16">SUM(D36:S36)</f>
        <v>0</v>
      </c>
      <c r="D36" s="163"/>
      <c r="E36" s="163"/>
      <c r="F36" s="162"/>
      <c r="G36" s="163"/>
      <c r="H36" s="163"/>
      <c r="I36" s="163"/>
      <c r="J36" s="163"/>
      <c r="K36" s="163"/>
      <c r="L36" s="163"/>
      <c r="M36" s="163"/>
      <c r="N36" s="163"/>
      <c r="O36" s="163"/>
      <c r="P36" s="163"/>
      <c r="Q36" s="163"/>
      <c r="R36" s="163"/>
      <c r="S36" s="163"/>
      <c r="T36" s="163">
        <f t="shared" ref="T36:T42" si="17">SUM(U36:AB36)</f>
        <v>0</v>
      </c>
      <c r="U36" s="163"/>
      <c r="V36" s="163"/>
      <c r="W36" s="163"/>
      <c r="X36" s="163"/>
      <c r="Y36" s="163"/>
      <c r="Z36" s="163"/>
      <c r="AA36" s="166"/>
      <c r="AB36" s="163"/>
      <c r="AC36" s="131" t="str">
        <f>IF(B36&lt;&gt;表一!$E$33,"与表一收入合计不一致",0)</f>
        <v>与表一收入合计不一致</v>
      </c>
    </row>
    <row r="37" s="131" customFormat="1" ht="15.95" hidden="1" customHeight="1" spans="1:29">
      <c r="A37" s="144" t="s">
        <v>1329</v>
      </c>
      <c r="B37" s="163">
        <f t="shared" si="15"/>
        <v>0</v>
      </c>
      <c r="C37" s="163">
        <f t="shared" si="16"/>
        <v>0</v>
      </c>
      <c r="D37" s="163"/>
      <c r="E37" s="163"/>
      <c r="F37" s="162"/>
      <c r="G37" s="163"/>
      <c r="H37" s="163"/>
      <c r="I37" s="163"/>
      <c r="J37" s="163"/>
      <c r="K37" s="163"/>
      <c r="L37" s="163"/>
      <c r="M37" s="163"/>
      <c r="N37" s="163"/>
      <c r="O37" s="163"/>
      <c r="P37" s="163"/>
      <c r="Q37" s="163"/>
      <c r="R37" s="163"/>
      <c r="S37" s="163"/>
      <c r="T37" s="163">
        <f t="shared" si="17"/>
        <v>0</v>
      </c>
      <c r="U37" s="163"/>
      <c r="V37" s="163"/>
      <c r="W37" s="163"/>
      <c r="X37" s="163"/>
      <c r="Y37" s="163"/>
      <c r="Z37" s="163"/>
      <c r="AA37" s="166"/>
      <c r="AB37" s="163"/>
      <c r="AC37" s="131" t="str">
        <f>IF(B37&lt;&gt;表一!$E$33,"与表一收入合计不一致",0)</f>
        <v>与表一收入合计不一致</v>
      </c>
    </row>
    <row r="38" s="131" customFormat="1" ht="15.95" hidden="1" customHeight="1" spans="1:29">
      <c r="A38" s="144" t="s">
        <v>1330</v>
      </c>
      <c r="B38" s="163">
        <f t="shared" si="15"/>
        <v>0</v>
      </c>
      <c r="C38" s="163">
        <f t="shared" si="16"/>
        <v>0</v>
      </c>
      <c r="D38" s="163"/>
      <c r="E38" s="163"/>
      <c r="F38" s="162"/>
      <c r="G38" s="163"/>
      <c r="H38" s="163"/>
      <c r="I38" s="163"/>
      <c r="J38" s="163"/>
      <c r="K38" s="163"/>
      <c r="L38" s="163"/>
      <c r="M38" s="163"/>
      <c r="N38" s="163"/>
      <c r="O38" s="163"/>
      <c r="P38" s="163"/>
      <c r="Q38" s="163"/>
      <c r="R38" s="163"/>
      <c r="S38" s="163"/>
      <c r="T38" s="163">
        <f t="shared" si="17"/>
        <v>0</v>
      </c>
      <c r="U38" s="163"/>
      <c r="V38" s="163"/>
      <c r="W38" s="163"/>
      <c r="X38" s="163"/>
      <c r="Y38" s="163"/>
      <c r="Z38" s="163"/>
      <c r="AA38" s="166"/>
      <c r="AB38" s="163"/>
      <c r="AC38" s="131" t="str">
        <f>IF(B38&lt;&gt;表一!$E$33,"与表一收入合计不一致",0)</f>
        <v>与表一收入合计不一致</v>
      </c>
    </row>
    <row r="39" s="131" customFormat="1" ht="15.95" hidden="1" customHeight="1" spans="1:29">
      <c r="A39" s="144" t="s">
        <v>1331</v>
      </c>
      <c r="B39" s="163">
        <f t="shared" si="15"/>
        <v>0</v>
      </c>
      <c r="C39" s="163">
        <f t="shared" si="16"/>
        <v>0</v>
      </c>
      <c r="D39" s="163"/>
      <c r="E39" s="163"/>
      <c r="F39" s="162"/>
      <c r="G39" s="163"/>
      <c r="H39" s="163"/>
      <c r="I39" s="163"/>
      <c r="J39" s="163"/>
      <c r="K39" s="163"/>
      <c r="L39" s="163"/>
      <c r="M39" s="163"/>
      <c r="N39" s="163"/>
      <c r="O39" s="163"/>
      <c r="P39" s="163"/>
      <c r="Q39" s="163"/>
      <c r="R39" s="163"/>
      <c r="S39" s="163"/>
      <c r="T39" s="163">
        <f t="shared" si="17"/>
        <v>0</v>
      </c>
      <c r="U39" s="163"/>
      <c r="V39" s="163"/>
      <c r="W39" s="163"/>
      <c r="X39" s="163"/>
      <c r="Y39" s="163"/>
      <c r="Z39" s="163"/>
      <c r="AA39" s="166"/>
      <c r="AB39" s="163"/>
      <c r="AC39" s="131" t="str">
        <f>IF(B39&lt;&gt;表一!$E$33,"与表一收入合计不一致",0)</f>
        <v>与表一收入合计不一致</v>
      </c>
    </row>
    <row r="40" s="131" customFormat="1" ht="15.95" hidden="1" customHeight="1" spans="1:29">
      <c r="A40" s="144" t="s">
        <v>1332</v>
      </c>
      <c r="B40" s="163">
        <f t="shared" si="15"/>
        <v>0</v>
      </c>
      <c r="C40" s="163">
        <f t="shared" si="16"/>
        <v>0</v>
      </c>
      <c r="D40" s="163"/>
      <c r="E40" s="163"/>
      <c r="F40" s="162"/>
      <c r="G40" s="163"/>
      <c r="H40" s="163"/>
      <c r="I40" s="163"/>
      <c r="J40" s="163"/>
      <c r="K40" s="163"/>
      <c r="L40" s="163"/>
      <c r="M40" s="163"/>
      <c r="N40" s="163"/>
      <c r="O40" s="163"/>
      <c r="P40" s="163"/>
      <c r="Q40" s="163"/>
      <c r="R40" s="163"/>
      <c r="S40" s="163"/>
      <c r="T40" s="163">
        <f t="shared" si="17"/>
        <v>0</v>
      </c>
      <c r="U40" s="163"/>
      <c r="V40" s="163"/>
      <c r="W40" s="163"/>
      <c r="X40" s="163"/>
      <c r="Y40" s="163"/>
      <c r="Z40" s="163"/>
      <c r="AA40" s="166"/>
      <c r="AB40" s="163"/>
      <c r="AC40" s="131" t="str">
        <f>IF(B40&lt;&gt;表一!$E$33,"与表一收入合计不一致",0)</f>
        <v>与表一收入合计不一致</v>
      </c>
    </row>
    <row r="41" s="131" customFormat="1" ht="15.95" hidden="1" customHeight="1" spans="1:29">
      <c r="A41" s="144" t="s">
        <v>1333</v>
      </c>
      <c r="B41" s="163">
        <f t="shared" si="15"/>
        <v>0</v>
      </c>
      <c r="C41" s="163">
        <f t="shared" si="16"/>
        <v>0</v>
      </c>
      <c r="D41" s="163"/>
      <c r="E41" s="163"/>
      <c r="F41" s="162"/>
      <c r="G41" s="163"/>
      <c r="H41" s="163"/>
      <c r="I41" s="163"/>
      <c r="J41" s="163"/>
      <c r="K41" s="163"/>
      <c r="L41" s="163"/>
      <c r="M41" s="163"/>
      <c r="N41" s="163"/>
      <c r="O41" s="163"/>
      <c r="P41" s="163"/>
      <c r="Q41" s="163"/>
      <c r="R41" s="163"/>
      <c r="S41" s="163"/>
      <c r="T41" s="163">
        <f t="shared" si="17"/>
        <v>0</v>
      </c>
      <c r="U41" s="163"/>
      <c r="V41" s="163"/>
      <c r="W41" s="163"/>
      <c r="X41" s="163"/>
      <c r="Y41" s="163"/>
      <c r="Z41" s="163"/>
      <c r="AA41" s="166"/>
      <c r="AB41" s="163"/>
      <c r="AC41" s="131" t="str">
        <f>IF(B41&lt;&gt;表一!$E$33,"与表一收入合计不一致",0)</f>
        <v>与表一收入合计不一致</v>
      </c>
    </row>
    <row r="42" s="131" customFormat="1" ht="15.95" customHeight="1" spans="1:29">
      <c r="A42" s="142" t="s">
        <v>1334</v>
      </c>
      <c r="B42" s="161">
        <f>B43+B44</f>
        <v>48163</v>
      </c>
      <c r="C42" s="161">
        <f t="shared" ref="C42:AB42" si="18">C43+C44</f>
        <v>46163</v>
      </c>
      <c r="D42" s="161">
        <f t="shared" si="18"/>
        <v>25669</v>
      </c>
      <c r="E42" s="161">
        <f t="shared" si="18"/>
        <v>4767</v>
      </c>
      <c r="F42" s="162">
        <f t="shared" si="18"/>
        <v>0</v>
      </c>
      <c r="G42" s="161">
        <f t="shared" si="18"/>
        <v>1850</v>
      </c>
      <c r="H42" s="161">
        <f t="shared" si="18"/>
        <v>0</v>
      </c>
      <c r="I42" s="161">
        <f t="shared" si="18"/>
        <v>2970</v>
      </c>
      <c r="J42" s="161">
        <f t="shared" si="18"/>
        <v>2800</v>
      </c>
      <c r="K42" s="161">
        <f t="shared" si="18"/>
        <v>1760</v>
      </c>
      <c r="L42" s="161">
        <f t="shared" si="18"/>
        <v>4897</v>
      </c>
      <c r="M42" s="161">
        <f t="shared" si="18"/>
        <v>400</v>
      </c>
      <c r="N42" s="161">
        <f t="shared" si="18"/>
        <v>37</v>
      </c>
      <c r="O42" s="161">
        <f t="shared" si="18"/>
        <v>0</v>
      </c>
      <c r="P42" s="161">
        <f t="shared" si="18"/>
        <v>813</v>
      </c>
      <c r="Q42" s="161">
        <f t="shared" si="18"/>
        <v>0</v>
      </c>
      <c r="R42" s="161">
        <f t="shared" si="18"/>
        <v>200</v>
      </c>
      <c r="S42" s="161">
        <f t="shared" si="18"/>
        <v>0</v>
      </c>
      <c r="T42" s="161">
        <f t="shared" si="18"/>
        <v>2000</v>
      </c>
      <c r="U42" s="161">
        <f t="shared" si="18"/>
        <v>0</v>
      </c>
      <c r="V42" s="161">
        <f t="shared" si="18"/>
        <v>0</v>
      </c>
      <c r="W42" s="161">
        <f t="shared" si="18"/>
        <v>0</v>
      </c>
      <c r="X42" s="161">
        <f t="shared" si="18"/>
        <v>0</v>
      </c>
      <c r="Y42" s="161">
        <f t="shared" si="18"/>
        <v>2000</v>
      </c>
      <c r="Z42" s="161">
        <f t="shared" si="18"/>
        <v>0</v>
      </c>
      <c r="AA42" s="161">
        <f t="shared" si="18"/>
        <v>0</v>
      </c>
      <c r="AB42" s="161">
        <f t="shared" si="18"/>
        <v>0</v>
      </c>
      <c r="AC42" s="131">
        <f>IF(B42&lt;&gt;表一!$E$33,"与表一收入合计不一致",0)</f>
        <v>0</v>
      </c>
    </row>
    <row r="43" s="131" customFormat="1" ht="15.95" customHeight="1" spans="1:29">
      <c r="A43" s="144" t="s">
        <v>1335</v>
      </c>
      <c r="B43" s="163">
        <f>C43+T43</f>
        <v>48163</v>
      </c>
      <c r="C43" s="163">
        <f>SUM(D43:S43)</f>
        <v>46163</v>
      </c>
      <c r="D43" s="163">
        <v>25669</v>
      </c>
      <c r="E43" s="58">
        <v>4767</v>
      </c>
      <c r="F43" s="162"/>
      <c r="G43" s="58">
        <v>1850</v>
      </c>
      <c r="H43" s="163"/>
      <c r="I43" s="58">
        <v>2970</v>
      </c>
      <c r="J43" s="58">
        <v>2800</v>
      </c>
      <c r="K43" s="58">
        <v>1760</v>
      </c>
      <c r="L43" s="58">
        <v>4897</v>
      </c>
      <c r="M43" s="58">
        <v>400</v>
      </c>
      <c r="N43" s="58">
        <v>37</v>
      </c>
      <c r="O43" s="163"/>
      <c r="P43" s="58">
        <v>813</v>
      </c>
      <c r="Q43" s="163"/>
      <c r="R43" s="58">
        <v>200</v>
      </c>
      <c r="S43" s="163"/>
      <c r="T43" s="163">
        <f>SUM(U43:AB43)</f>
        <v>2000</v>
      </c>
      <c r="U43" s="163"/>
      <c r="V43" s="163"/>
      <c r="W43" s="163"/>
      <c r="X43" s="163"/>
      <c r="Y43" s="58">
        <v>2000</v>
      </c>
      <c r="Z43" s="163"/>
      <c r="AA43" s="166"/>
      <c r="AB43" s="163"/>
      <c r="AC43" s="131">
        <f>IF(B43&lt;&gt;表一!$E$33,"与表一收入合计不一致",0)</f>
        <v>0</v>
      </c>
    </row>
    <row r="44" s="131" customFormat="1" ht="15.95" customHeight="1" spans="1:29">
      <c r="A44" s="145" t="s">
        <v>1306</v>
      </c>
      <c r="B44" s="164">
        <f>SUM(B45:B51)</f>
        <v>0</v>
      </c>
      <c r="C44" s="164">
        <f t="shared" ref="C44:AB44" si="19">SUM(C45:C51)</f>
        <v>0</v>
      </c>
      <c r="D44" s="164">
        <f t="shared" si="19"/>
        <v>0</v>
      </c>
      <c r="E44" s="164">
        <f t="shared" si="19"/>
        <v>0</v>
      </c>
      <c r="F44" s="162">
        <f t="shared" si="19"/>
        <v>0</v>
      </c>
      <c r="G44" s="164">
        <f t="shared" si="19"/>
        <v>0</v>
      </c>
      <c r="H44" s="164">
        <f t="shared" si="19"/>
        <v>0</v>
      </c>
      <c r="I44" s="164">
        <f t="shared" si="19"/>
        <v>0</v>
      </c>
      <c r="J44" s="164">
        <f t="shared" si="19"/>
        <v>0</v>
      </c>
      <c r="K44" s="164">
        <f t="shared" si="19"/>
        <v>0</v>
      </c>
      <c r="L44" s="164">
        <f t="shared" si="19"/>
        <v>0</v>
      </c>
      <c r="M44" s="164">
        <f t="shared" si="19"/>
        <v>0</v>
      </c>
      <c r="N44" s="164">
        <f t="shared" si="19"/>
        <v>0</v>
      </c>
      <c r="O44" s="164">
        <f t="shared" si="19"/>
        <v>0</v>
      </c>
      <c r="P44" s="164">
        <f t="shared" si="19"/>
        <v>0</v>
      </c>
      <c r="Q44" s="164">
        <f t="shared" si="19"/>
        <v>0</v>
      </c>
      <c r="R44" s="164">
        <f t="shared" si="19"/>
        <v>0</v>
      </c>
      <c r="S44" s="164">
        <f t="shared" si="19"/>
        <v>0</v>
      </c>
      <c r="T44" s="164">
        <f t="shared" si="19"/>
        <v>0</v>
      </c>
      <c r="U44" s="164">
        <f t="shared" si="19"/>
        <v>0</v>
      </c>
      <c r="V44" s="164">
        <f t="shared" si="19"/>
        <v>0</v>
      </c>
      <c r="W44" s="164">
        <f t="shared" si="19"/>
        <v>0</v>
      </c>
      <c r="X44" s="164">
        <f t="shared" si="19"/>
        <v>0</v>
      </c>
      <c r="Y44" s="164">
        <f t="shared" si="19"/>
        <v>0</v>
      </c>
      <c r="Z44" s="164">
        <f t="shared" si="19"/>
        <v>0</v>
      </c>
      <c r="AA44" s="164">
        <f t="shared" si="19"/>
        <v>0</v>
      </c>
      <c r="AB44" s="164">
        <f t="shared" si="19"/>
        <v>0</v>
      </c>
      <c r="AC44" s="131" t="str">
        <f>IF(B44&lt;&gt;表一!$E$33,"与表一收入合计不一致",0)</f>
        <v>与表一收入合计不一致</v>
      </c>
    </row>
    <row r="45" s="131" customFormat="1" ht="15.95" customHeight="1" spans="1:29">
      <c r="A45" s="144" t="s">
        <v>1336</v>
      </c>
      <c r="B45" s="163">
        <f>C45+T45</f>
        <v>0</v>
      </c>
      <c r="C45" s="163">
        <f>SUM(D45:S45)</f>
        <v>0</v>
      </c>
      <c r="D45" s="163"/>
      <c r="E45" s="163"/>
      <c r="F45" s="162"/>
      <c r="G45" s="163"/>
      <c r="H45" s="163"/>
      <c r="I45" s="163"/>
      <c r="J45" s="163"/>
      <c r="K45" s="163"/>
      <c r="L45" s="163"/>
      <c r="M45" s="163"/>
      <c r="N45" s="163"/>
      <c r="O45" s="163"/>
      <c r="P45" s="163"/>
      <c r="Q45" s="163"/>
      <c r="R45" s="163"/>
      <c r="S45" s="163"/>
      <c r="T45" s="163">
        <f>SUM(U45:AB45)</f>
        <v>0</v>
      </c>
      <c r="U45" s="163"/>
      <c r="V45" s="163"/>
      <c r="W45" s="163"/>
      <c r="X45" s="163"/>
      <c r="Y45" s="163"/>
      <c r="Z45" s="163"/>
      <c r="AA45" s="166"/>
      <c r="AB45" s="163"/>
      <c r="AC45" s="131" t="str">
        <f>IF(B45&lt;&gt;表一!$E$33,"与表一收入合计不一致",0)</f>
        <v>与表一收入合计不一致</v>
      </c>
    </row>
    <row r="46" s="131" customFormat="1" ht="15.95" customHeight="1" spans="1:29">
      <c r="A46" s="144" t="s">
        <v>1337</v>
      </c>
      <c r="B46" s="163">
        <f t="shared" ref="B46:B51" si="20">C46+T46</f>
        <v>0</v>
      </c>
      <c r="C46" s="163">
        <f t="shared" ref="C46:C51" si="21">SUM(D46:S46)</f>
        <v>0</v>
      </c>
      <c r="D46" s="163"/>
      <c r="E46" s="163"/>
      <c r="F46" s="162"/>
      <c r="G46" s="163"/>
      <c r="H46" s="163"/>
      <c r="I46" s="163"/>
      <c r="J46" s="163"/>
      <c r="K46" s="163"/>
      <c r="L46" s="163"/>
      <c r="M46" s="163"/>
      <c r="N46" s="163"/>
      <c r="O46" s="163"/>
      <c r="P46" s="163"/>
      <c r="Q46" s="163"/>
      <c r="R46" s="163"/>
      <c r="S46" s="163"/>
      <c r="T46" s="163">
        <f t="shared" ref="T46:T51" si="22">SUM(U46:AB46)</f>
        <v>0</v>
      </c>
      <c r="U46" s="163"/>
      <c r="V46" s="163"/>
      <c r="W46" s="163"/>
      <c r="X46" s="163"/>
      <c r="Y46" s="163"/>
      <c r="Z46" s="163"/>
      <c r="AA46" s="166"/>
      <c r="AB46" s="163"/>
      <c r="AC46" s="131" t="str">
        <f>IF(B46&lt;&gt;表一!$E$33,"与表一收入合计不一致",0)</f>
        <v>与表一收入合计不一致</v>
      </c>
    </row>
    <row r="47" s="131" customFormat="1" ht="15.95" customHeight="1" spans="1:29">
      <c r="A47" s="144" t="s">
        <v>1338</v>
      </c>
      <c r="B47" s="163">
        <f t="shared" si="20"/>
        <v>0</v>
      </c>
      <c r="C47" s="163">
        <f t="shared" si="21"/>
        <v>0</v>
      </c>
      <c r="D47" s="163"/>
      <c r="E47" s="163"/>
      <c r="F47" s="162"/>
      <c r="G47" s="163"/>
      <c r="H47" s="163"/>
      <c r="I47" s="163"/>
      <c r="J47" s="163"/>
      <c r="K47" s="163"/>
      <c r="L47" s="163"/>
      <c r="M47" s="163"/>
      <c r="N47" s="163"/>
      <c r="O47" s="163"/>
      <c r="P47" s="163"/>
      <c r="Q47" s="163"/>
      <c r="R47" s="163"/>
      <c r="S47" s="163"/>
      <c r="T47" s="163">
        <f t="shared" si="22"/>
        <v>0</v>
      </c>
      <c r="U47" s="163"/>
      <c r="V47" s="163"/>
      <c r="W47" s="163"/>
      <c r="X47" s="163"/>
      <c r="Y47" s="163"/>
      <c r="Z47" s="163"/>
      <c r="AA47" s="166"/>
      <c r="AB47" s="163"/>
      <c r="AC47" s="131" t="str">
        <f>IF(B47&lt;&gt;表一!$E$33,"与表一收入合计不一致",0)</f>
        <v>与表一收入合计不一致</v>
      </c>
    </row>
    <row r="48" s="131" customFormat="1" ht="15.95" customHeight="1" spans="1:29">
      <c r="A48" s="144" t="s">
        <v>1339</v>
      </c>
      <c r="B48" s="163">
        <f t="shared" si="20"/>
        <v>0</v>
      </c>
      <c r="C48" s="163">
        <f t="shared" si="21"/>
        <v>0</v>
      </c>
      <c r="D48" s="163"/>
      <c r="E48" s="163"/>
      <c r="F48" s="162"/>
      <c r="G48" s="163"/>
      <c r="H48" s="163"/>
      <c r="I48" s="163"/>
      <c r="J48" s="163"/>
      <c r="K48" s="163"/>
      <c r="L48" s="163"/>
      <c r="M48" s="163"/>
      <c r="N48" s="163"/>
      <c r="O48" s="163"/>
      <c r="P48" s="163"/>
      <c r="Q48" s="163"/>
      <c r="R48" s="163"/>
      <c r="S48" s="163"/>
      <c r="T48" s="163">
        <f t="shared" si="22"/>
        <v>0</v>
      </c>
      <c r="U48" s="163"/>
      <c r="V48" s="163"/>
      <c r="W48" s="163"/>
      <c r="X48" s="163"/>
      <c r="Y48" s="163"/>
      <c r="Z48" s="163"/>
      <c r="AA48" s="166"/>
      <c r="AB48" s="163"/>
      <c r="AC48" s="131" t="str">
        <f>IF(B48&lt;&gt;表一!$E$33,"与表一收入合计不一致",0)</f>
        <v>与表一收入合计不一致</v>
      </c>
    </row>
    <row r="49" s="131" customFormat="1" ht="15.95" customHeight="1" spans="1:29">
      <c r="A49" s="144" t="s">
        <v>1340</v>
      </c>
      <c r="B49" s="163">
        <f t="shared" si="20"/>
        <v>0</v>
      </c>
      <c r="C49" s="163">
        <f t="shared" si="21"/>
        <v>0</v>
      </c>
      <c r="D49" s="163"/>
      <c r="E49" s="163"/>
      <c r="F49" s="162"/>
      <c r="G49" s="163"/>
      <c r="H49" s="163"/>
      <c r="I49" s="163"/>
      <c r="J49" s="163"/>
      <c r="K49" s="163"/>
      <c r="L49" s="163"/>
      <c r="M49" s="163"/>
      <c r="N49" s="163"/>
      <c r="O49" s="163"/>
      <c r="P49" s="163"/>
      <c r="Q49" s="163"/>
      <c r="R49" s="163"/>
      <c r="S49" s="163"/>
      <c r="T49" s="163">
        <f t="shared" si="22"/>
        <v>0</v>
      </c>
      <c r="U49" s="163"/>
      <c r="V49" s="163"/>
      <c r="W49" s="163"/>
      <c r="X49" s="163"/>
      <c r="Y49" s="163"/>
      <c r="Z49" s="163"/>
      <c r="AA49" s="166"/>
      <c r="AB49" s="163"/>
      <c r="AC49" s="131" t="str">
        <f>IF(B49&lt;&gt;表一!$E$33,"与表一收入合计不一致",0)</f>
        <v>与表一收入合计不一致</v>
      </c>
    </row>
    <row r="50" s="131" customFormat="1" ht="15.95" customHeight="1" spans="1:29">
      <c r="A50" s="144" t="s">
        <v>1341</v>
      </c>
      <c r="B50" s="163">
        <f t="shared" si="20"/>
        <v>0</v>
      </c>
      <c r="C50" s="163">
        <f t="shared" si="21"/>
        <v>0</v>
      </c>
      <c r="D50" s="163"/>
      <c r="E50" s="163"/>
      <c r="F50" s="162"/>
      <c r="G50" s="163"/>
      <c r="H50" s="163"/>
      <c r="I50" s="163"/>
      <c r="J50" s="163"/>
      <c r="K50" s="163"/>
      <c r="L50" s="163"/>
      <c r="M50" s="163"/>
      <c r="N50" s="163"/>
      <c r="O50" s="163"/>
      <c r="P50" s="163"/>
      <c r="Q50" s="163"/>
      <c r="R50" s="163"/>
      <c r="S50" s="163"/>
      <c r="T50" s="163">
        <f t="shared" si="22"/>
        <v>0</v>
      </c>
      <c r="U50" s="163"/>
      <c r="V50" s="163"/>
      <c r="W50" s="163"/>
      <c r="X50" s="163"/>
      <c r="Y50" s="163"/>
      <c r="Z50" s="163"/>
      <c r="AA50" s="166"/>
      <c r="AB50" s="163"/>
      <c r="AC50" s="131" t="str">
        <f>IF(B50&lt;&gt;表一!$E$33,"与表一收入合计不一致",0)</f>
        <v>与表一收入合计不一致</v>
      </c>
    </row>
    <row r="51" s="131" customFormat="1" ht="15.95" customHeight="1" spans="1:29">
      <c r="A51" s="144" t="s">
        <v>1342</v>
      </c>
      <c r="B51" s="163">
        <f t="shared" si="20"/>
        <v>0</v>
      </c>
      <c r="C51" s="163">
        <f t="shared" si="21"/>
        <v>0</v>
      </c>
      <c r="D51" s="163"/>
      <c r="E51" s="163"/>
      <c r="F51" s="162"/>
      <c r="G51" s="163"/>
      <c r="H51" s="163"/>
      <c r="I51" s="163"/>
      <c r="J51" s="163"/>
      <c r="K51" s="163"/>
      <c r="L51" s="163"/>
      <c r="M51" s="163"/>
      <c r="N51" s="163"/>
      <c r="O51" s="163"/>
      <c r="P51" s="163"/>
      <c r="Q51" s="163"/>
      <c r="R51" s="163"/>
      <c r="S51" s="163"/>
      <c r="T51" s="163">
        <f t="shared" si="22"/>
        <v>0</v>
      </c>
      <c r="U51" s="163"/>
      <c r="V51" s="163"/>
      <c r="W51" s="163"/>
      <c r="X51" s="163"/>
      <c r="Y51" s="163"/>
      <c r="Z51" s="163"/>
      <c r="AA51" s="166"/>
      <c r="AB51" s="163"/>
      <c r="AC51" s="131" t="str">
        <f>IF(B51&lt;&gt;表一!$E$33,"与表一收入合计不一致",0)</f>
        <v>与表一收入合计不一致</v>
      </c>
    </row>
    <row r="52" s="131" customFormat="1" ht="15.95" hidden="1" customHeight="1" spans="1:29">
      <c r="A52" s="142" t="s">
        <v>1343</v>
      </c>
      <c r="B52" s="161">
        <f>B53+B54</f>
        <v>0</v>
      </c>
      <c r="C52" s="161">
        <f t="shared" ref="C52:AB52" si="23">C53+C54</f>
        <v>0</v>
      </c>
      <c r="D52" s="161">
        <f t="shared" si="23"/>
        <v>0</v>
      </c>
      <c r="E52" s="161">
        <f t="shared" si="23"/>
        <v>0</v>
      </c>
      <c r="F52" s="162">
        <f t="shared" si="23"/>
        <v>0</v>
      </c>
      <c r="G52" s="161">
        <f t="shared" si="23"/>
        <v>0</v>
      </c>
      <c r="H52" s="161">
        <f t="shared" si="23"/>
        <v>0</v>
      </c>
      <c r="I52" s="161">
        <f t="shared" si="23"/>
        <v>0</v>
      </c>
      <c r="J52" s="161">
        <f t="shared" si="23"/>
        <v>0</v>
      </c>
      <c r="K52" s="161">
        <f t="shared" si="23"/>
        <v>0</v>
      </c>
      <c r="L52" s="161">
        <f t="shared" si="23"/>
        <v>0</v>
      </c>
      <c r="M52" s="161">
        <f t="shared" si="23"/>
        <v>0</v>
      </c>
      <c r="N52" s="161">
        <f t="shared" si="23"/>
        <v>0</v>
      </c>
      <c r="O52" s="161">
        <f t="shared" si="23"/>
        <v>0</v>
      </c>
      <c r="P52" s="161">
        <f t="shared" si="23"/>
        <v>0</v>
      </c>
      <c r="Q52" s="161">
        <f t="shared" si="23"/>
        <v>0</v>
      </c>
      <c r="R52" s="161">
        <f t="shared" si="23"/>
        <v>0</v>
      </c>
      <c r="S52" s="161">
        <f t="shared" si="23"/>
        <v>0</v>
      </c>
      <c r="T52" s="161">
        <f t="shared" si="23"/>
        <v>0</v>
      </c>
      <c r="U52" s="161">
        <f t="shared" si="23"/>
        <v>0</v>
      </c>
      <c r="V52" s="161">
        <f t="shared" si="23"/>
        <v>0</v>
      </c>
      <c r="W52" s="161">
        <f t="shared" si="23"/>
        <v>0</v>
      </c>
      <c r="X52" s="161">
        <f t="shared" si="23"/>
        <v>0</v>
      </c>
      <c r="Y52" s="161">
        <f t="shared" si="23"/>
        <v>0</v>
      </c>
      <c r="Z52" s="161">
        <f t="shared" si="23"/>
        <v>0</v>
      </c>
      <c r="AA52" s="161">
        <f t="shared" si="23"/>
        <v>0</v>
      </c>
      <c r="AB52" s="161">
        <f t="shared" si="23"/>
        <v>0</v>
      </c>
      <c r="AC52" s="131" t="str">
        <f>IF(B52&lt;&gt;表一!$E$33,"与表一收入合计不一致",0)</f>
        <v>与表一收入合计不一致</v>
      </c>
    </row>
    <row r="53" s="131" customFormat="1" ht="15.95" hidden="1" customHeight="1" spans="1:29">
      <c r="A53" s="144" t="s">
        <v>1344</v>
      </c>
      <c r="B53" s="163">
        <f>C53+T53</f>
        <v>0</v>
      </c>
      <c r="C53" s="163">
        <f>SUM(D53:S53)</f>
        <v>0</v>
      </c>
      <c r="D53" s="163"/>
      <c r="E53" s="163"/>
      <c r="F53" s="162"/>
      <c r="G53" s="163"/>
      <c r="H53" s="163"/>
      <c r="I53" s="163"/>
      <c r="J53" s="163"/>
      <c r="K53" s="163"/>
      <c r="L53" s="163"/>
      <c r="M53" s="163"/>
      <c r="N53" s="163"/>
      <c r="O53" s="163"/>
      <c r="P53" s="163"/>
      <c r="Q53" s="163"/>
      <c r="R53" s="163"/>
      <c r="S53" s="163"/>
      <c r="T53" s="163">
        <f>SUM(U53:AB53)</f>
        <v>0</v>
      </c>
      <c r="U53" s="163"/>
      <c r="V53" s="163"/>
      <c r="W53" s="163"/>
      <c r="X53" s="163"/>
      <c r="Y53" s="163"/>
      <c r="Z53" s="163"/>
      <c r="AA53" s="166"/>
      <c r="AB53" s="163"/>
      <c r="AC53" s="131" t="str">
        <f>IF(B53&lt;&gt;表一!$E$33,"与表一收入合计不一致",0)</f>
        <v>与表一收入合计不一致</v>
      </c>
    </row>
    <row r="54" s="131" customFormat="1" ht="15.95" hidden="1" customHeight="1" spans="1:29">
      <c r="A54" s="145" t="s">
        <v>1306</v>
      </c>
      <c r="B54" s="164">
        <f>SUM(B55:B60)</f>
        <v>0</v>
      </c>
      <c r="C54" s="164">
        <f t="shared" ref="C54:AB54" si="24">SUM(C55:C60)</f>
        <v>0</v>
      </c>
      <c r="D54" s="164">
        <f t="shared" si="24"/>
        <v>0</v>
      </c>
      <c r="E54" s="164">
        <f t="shared" si="24"/>
        <v>0</v>
      </c>
      <c r="F54" s="162">
        <f t="shared" si="24"/>
        <v>0</v>
      </c>
      <c r="G54" s="164">
        <f t="shared" si="24"/>
        <v>0</v>
      </c>
      <c r="H54" s="164">
        <f t="shared" si="24"/>
        <v>0</v>
      </c>
      <c r="I54" s="164">
        <f t="shared" si="24"/>
        <v>0</v>
      </c>
      <c r="J54" s="164">
        <f t="shared" si="24"/>
        <v>0</v>
      </c>
      <c r="K54" s="164">
        <f t="shared" si="24"/>
        <v>0</v>
      </c>
      <c r="L54" s="164">
        <f t="shared" si="24"/>
        <v>0</v>
      </c>
      <c r="M54" s="164">
        <f t="shared" si="24"/>
        <v>0</v>
      </c>
      <c r="N54" s="164">
        <f t="shared" si="24"/>
        <v>0</v>
      </c>
      <c r="O54" s="164">
        <f t="shared" si="24"/>
        <v>0</v>
      </c>
      <c r="P54" s="164">
        <f t="shared" si="24"/>
        <v>0</v>
      </c>
      <c r="Q54" s="164">
        <f t="shared" si="24"/>
        <v>0</v>
      </c>
      <c r="R54" s="164">
        <f t="shared" si="24"/>
        <v>0</v>
      </c>
      <c r="S54" s="164">
        <f t="shared" si="24"/>
        <v>0</v>
      </c>
      <c r="T54" s="164">
        <f t="shared" si="24"/>
        <v>0</v>
      </c>
      <c r="U54" s="164">
        <f t="shared" si="24"/>
        <v>0</v>
      </c>
      <c r="V54" s="164">
        <f t="shared" si="24"/>
        <v>0</v>
      </c>
      <c r="W54" s="164">
        <f t="shared" si="24"/>
        <v>0</v>
      </c>
      <c r="X54" s="164">
        <f t="shared" si="24"/>
        <v>0</v>
      </c>
      <c r="Y54" s="164">
        <f t="shared" si="24"/>
        <v>0</v>
      </c>
      <c r="Z54" s="164">
        <f t="shared" si="24"/>
        <v>0</v>
      </c>
      <c r="AA54" s="164">
        <f t="shared" si="24"/>
        <v>0</v>
      </c>
      <c r="AB54" s="164">
        <f t="shared" si="24"/>
        <v>0</v>
      </c>
      <c r="AC54" s="131" t="str">
        <f>IF(B54&lt;&gt;表一!$E$33,"与表一收入合计不一致",0)</f>
        <v>与表一收入合计不一致</v>
      </c>
    </row>
    <row r="55" s="131" customFormat="1" ht="15.95" hidden="1" customHeight="1" spans="1:29">
      <c r="A55" s="144" t="s">
        <v>1345</v>
      </c>
      <c r="B55" s="163">
        <f>C55+T55</f>
        <v>0</v>
      </c>
      <c r="C55" s="163">
        <f>SUM(D55:S55)</f>
        <v>0</v>
      </c>
      <c r="D55" s="163"/>
      <c r="E55" s="163"/>
      <c r="F55" s="162"/>
      <c r="G55" s="163"/>
      <c r="H55" s="163"/>
      <c r="I55" s="163"/>
      <c r="J55" s="163"/>
      <c r="K55" s="163"/>
      <c r="L55" s="163"/>
      <c r="M55" s="163"/>
      <c r="N55" s="163"/>
      <c r="O55" s="163"/>
      <c r="P55" s="163"/>
      <c r="Q55" s="163"/>
      <c r="R55" s="163"/>
      <c r="S55" s="163"/>
      <c r="T55" s="163">
        <f>SUM(U55:AB55)</f>
        <v>0</v>
      </c>
      <c r="U55" s="163"/>
      <c r="V55" s="163"/>
      <c r="W55" s="163"/>
      <c r="X55" s="163"/>
      <c r="Y55" s="163"/>
      <c r="Z55" s="163"/>
      <c r="AA55" s="166"/>
      <c r="AB55" s="163"/>
      <c r="AC55" s="131" t="str">
        <f>IF(B55&lt;&gt;表一!$E$33,"与表一收入合计不一致",0)</f>
        <v>与表一收入合计不一致</v>
      </c>
    </row>
    <row r="56" s="131" customFormat="1" ht="15.95" hidden="1" customHeight="1" spans="1:29">
      <c r="A56" s="144" t="s">
        <v>1346</v>
      </c>
      <c r="B56" s="163">
        <f>C56+T56</f>
        <v>0</v>
      </c>
      <c r="C56" s="163">
        <f>SUM(D56:S56)</f>
        <v>0</v>
      </c>
      <c r="D56" s="163"/>
      <c r="E56" s="163"/>
      <c r="F56" s="162"/>
      <c r="G56" s="163"/>
      <c r="H56" s="163"/>
      <c r="I56" s="163"/>
      <c r="J56" s="163"/>
      <c r="K56" s="163"/>
      <c r="L56" s="163"/>
      <c r="M56" s="163"/>
      <c r="N56" s="163"/>
      <c r="O56" s="163"/>
      <c r="P56" s="163"/>
      <c r="Q56" s="163"/>
      <c r="R56" s="163"/>
      <c r="S56" s="163"/>
      <c r="T56" s="163">
        <f>SUM(U56:AB56)</f>
        <v>0</v>
      </c>
      <c r="U56" s="163"/>
      <c r="V56" s="163"/>
      <c r="W56" s="163"/>
      <c r="X56" s="163"/>
      <c r="Y56" s="163"/>
      <c r="Z56" s="163"/>
      <c r="AA56" s="166"/>
      <c r="AB56" s="163"/>
      <c r="AC56" s="131" t="str">
        <f>IF(B56&lt;&gt;表一!$E$33,"与表一收入合计不一致",0)</f>
        <v>与表一收入合计不一致</v>
      </c>
    </row>
    <row r="57" s="131" customFormat="1" ht="15.95" hidden="1" customHeight="1" spans="1:29">
      <c r="A57" s="144" t="s">
        <v>1347</v>
      </c>
      <c r="B57" s="163">
        <f t="shared" ref="B57:B62" si="25">C57+T57</f>
        <v>0</v>
      </c>
      <c r="C57" s="163">
        <f t="shared" ref="C57:C62" si="26">SUM(D57:S57)</f>
        <v>0</v>
      </c>
      <c r="D57" s="163"/>
      <c r="E57" s="163"/>
      <c r="F57" s="162"/>
      <c r="G57" s="163"/>
      <c r="H57" s="163"/>
      <c r="I57" s="163"/>
      <c r="J57" s="163"/>
      <c r="K57" s="163"/>
      <c r="L57" s="163"/>
      <c r="M57" s="163"/>
      <c r="N57" s="163"/>
      <c r="O57" s="163"/>
      <c r="P57" s="163"/>
      <c r="Q57" s="163"/>
      <c r="R57" s="163"/>
      <c r="S57" s="163"/>
      <c r="T57" s="163">
        <f t="shared" ref="T57:T62" si="27">SUM(U57:AB57)</f>
        <v>0</v>
      </c>
      <c r="U57" s="163"/>
      <c r="V57" s="163"/>
      <c r="W57" s="163"/>
      <c r="X57" s="163"/>
      <c r="Y57" s="163"/>
      <c r="Z57" s="163"/>
      <c r="AA57" s="166"/>
      <c r="AB57" s="163"/>
      <c r="AC57" s="131" t="str">
        <f>IF(B57&lt;&gt;表一!$E$33,"与表一收入合计不一致",0)</f>
        <v>与表一收入合计不一致</v>
      </c>
    </row>
    <row r="58" s="131" customFormat="1" ht="15.95" hidden="1" customHeight="1" spans="1:29">
      <c r="A58" s="144" t="s">
        <v>1348</v>
      </c>
      <c r="B58" s="163">
        <f t="shared" si="25"/>
        <v>0</v>
      </c>
      <c r="C58" s="163">
        <f t="shared" si="26"/>
        <v>0</v>
      </c>
      <c r="D58" s="163"/>
      <c r="E58" s="163"/>
      <c r="F58" s="162"/>
      <c r="G58" s="163"/>
      <c r="H58" s="163"/>
      <c r="I58" s="163"/>
      <c r="J58" s="163"/>
      <c r="K58" s="163"/>
      <c r="L58" s="163"/>
      <c r="M58" s="163"/>
      <c r="N58" s="163"/>
      <c r="O58" s="163"/>
      <c r="P58" s="163"/>
      <c r="Q58" s="163"/>
      <c r="R58" s="163"/>
      <c r="S58" s="163"/>
      <c r="T58" s="163">
        <f t="shared" si="27"/>
        <v>0</v>
      </c>
      <c r="U58" s="163"/>
      <c r="V58" s="163"/>
      <c r="W58" s="163"/>
      <c r="X58" s="163"/>
      <c r="Y58" s="163"/>
      <c r="Z58" s="163"/>
      <c r="AA58" s="166"/>
      <c r="AB58" s="163"/>
      <c r="AC58" s="131" t="str">
        <f>IF(B58&lt;&gt;表一!$E$33,"与表一收入合计不一致",0)</f>
        <v>与表一收入合计不一致</v>
      </c>
    </row>
    <row r="59" s="131" customFormat="1" ht="15.95" hidden="1" customHeight="1" spans="1:29">
      <c r="A59" s="144" t="s">
        <v>1349</v>
      </c>
      <c r="B59" s="163">
        <f t="shared" si="25"/>
        <v>0</v>
      </c>
      <c r="C59" s="163">
        <f t="shared" si="26"/>
        <v>0</v>
      </c>
      <c r="D59" s="163"/>
      <c r="E59" s="163"/>
      <c r="F59" s="162"/>
      <c r="G59" s="163"/>
      <c r="H59" s="163"/>
      <c r="I59" s="163"/>
      <c r="J59" s="163"/>
      <c r="K59" s="163"/>
      <c r="L59" s="163"/>
      <c r="M59" s="163"/>
      <c r="N59" s="163"/>
      <c r="O59" s="163"/>
      <c r="P59" s="163"/>
      <c r="Q59" s="163"/>
      <c r="R59" s="163"/>
      <c r="S59" s="163"/>
      <c r="T59" s="163">
        <f t="shared" si="27"/>
        <v>0</v>
      </c>
      <c r="U59" s="163"/>
      <c r="V59" s="163"/>
      <c r="W59" s="163"/>
      <c r="X59" s="163"/>
      <c r="Y59" s="163"/>
      <c r="Z59" s="163"/>
      <c r="AA59" s="166"/>
      <c r="AB59" s="163"/>
      <c r="AC59" s="131" t="str">
        <f>IF(B59&lt;&gt;表一!$E$33,"与表一收入合计不一致",0)</f>
        <v>与表一收入合计不一致</v>
      </c>
    </row>
    <row r="60" s="131" customFormat="1" ht="15.95" hidden="1" customHeight="1" spans="1:29">
      <c r="A60" s="144" t="s">
        <v>1350</v>
      </c>
      <c r="B60" s="163">
        <f t="shared" si="25"/>
        <v>0</v>
      </c>
      <c r="C60" s="163">
        <f t="shared" si="26"/>
        <v>0</v>
      </c>
      <c r="D60" s="163"/>
      <c r="E60" s="163"/>
      <c r="F60" s="162"/>
      <c r="G60" s="163"/>
      <c r="H60" s="163"/>
      <c r="I60" s="163"/>
      <c r="J60" s="163"/>
      <c r="K60" s="163"/>
      <c r="L60" s="163"/>
      <c r="M60" s="163"/>
      <c r="N60" s="163"/>
      <c r="O60" s="163"/>
      <c r="P60" s="163"/>
      <c r="Q60" s="163"/>
      <c r="R60" s="163"/>
      <c r="S60" s="163"/>
      <c r="T60" s="163">
        <f t="shared" si="27"/>
        <v>0</v>
      </c>
      <c r="U60" s="163"/>
      <c r="V60" s="163"/>
      <c r="W60" s="163"/>
      <c r="X60" s="163"/>
      <c r="Y60" s="163"/>
      <c r="Z60" s="163"/>
      <c r="AA60" s="166"/>
      <c r="AB60" s="163"/>
      <c r="AC60" s="131" t="str">
        <f>IF(B60&lt;&gt;表一!$E$33,"与表一收入合计不一致",0)</f>
        <v>与表一收入合计不一致</v>
      </c>
    </row>
    <row r="61" s="131" customFormat="1" ht="15.95" hidden="1" customHeight="1" spans="1:29">
      <c r="A61" s="142" t="s">
        <v>1351</v>
      </c>
      <c r="B61" s="161">
        <f>B62+B63</f>
        <v>0</v>
      </c>
      <c r="C61" s="161">
        <f t="shared" ref="C61:AB61" si="28">C62+C63</f>
        <v>0</v>
      </c>
      <c r="D61" s="161">
        <f t="shared" si="28"/>
        <v>0</v>
      </c>
      <c r="E61" s="161">
        <f t="shared" si="28"/>
        <v>0</v>
      </c>
      <c r="F61" s="162">
        <f t="shared" si="28"/>
        <v>0</v>
      </c>
      <c r="G61" s="161">
        <f t="shared" si="28"/>
        <v>0</v>
      </c>
      <c r="H61" s="161">
        <f t="shared" si="28"/>
        <v>0</v>
      </c>
      <c r="I61" s="161">
        <f t="shared" si="28"/>
        <v>0</v>
      </c>
      <c r="J61" s="161">
        <f t="shared" si="28"/>
        <v>0</v>
      </c>
      <c r="K61" s="161">
        <f t="shared" si="28"/>
        <v>0</v>
      </c>
      <c r="L61" s="161">
        <f t="shared" si="28"/>
        <v>0</v>
      </c>
      <c r="M61" s="161">
        <f t="shared" si="28"/>
        <v>0</v>
      </c>
      <c r="N61" s="161">
        <f t="shared" si="28"/>
        <v>0</v>
      </c>
      <c r="O61" s="161">
        <f t="shared" si="28"/>
        <v>0</v>
      </c>
      <c r="P61" s="161">
        <f t="shared" si="28"/>
        <v>0</v>
      </c>
      <c r="Q61" s="161">
        <f t="shared" si="28"/>
        <v>0</v>
      </c>
      <c r="R61" s="161">
        <f t="shared" si="28"/>
        <v>0</v>
      </c>
      <c r="S61" s="161">
        <f t="shared" si="28"/>
        <v>0</v>
      </c>
      <c r="T61" s="161">
        <f t="shared" si="28"/>
        <v>0</v>
      </c>
      <c r="U61" s="161">
        <f t="shared" si="28"/>
        <v>0</v>
      </c>
      <c r="V61" s="161">
        <f t="shared" si="28"/>
        <v>0</v>
      </c>
      <c r="W61" s="161">
        <f t="shared" si="28"/>
        <v>0</v>
      </c>
      <c r="X61" s="161">
        <f t="shared" si="28"/>
        <v>0</v>
      </c>
      <c r="Y61" s="161">
        <f t="shared" si="28"/>
        <v>0</v>
      </c>
      <c r="Z61" s="161">
        <f t="shared" si="28"/>
        <v>0</v>
      </c>
      <c r="AA61" s="161">
        <f t="shared" si="28"/>
        <v>0</v>
      </c>
      <c r="AB61" s="161">
        <f t="shared" si="28"/>
        <v>0</v>
      </c>
      <c r="AC61" s="131" t="str">
        <f>IF(B61&lt;&gt;表一!$E$33,"与表一收入合计不一致",0)</f>
        <v>与表一收入合计不一致</v>
      </c>
    </row>
    <row r="62" s="131" customFormat="1" ht="15.95" hidden="1" customHeight="1" spans="1:29">
      <c r="A62" s="144" t="s">
        <v>1352</v>
      </c>
      <c r="B62" s="163">
        <f t="shared" si="25"/>
        <v>0</v>
      </c>
      <c r="C62" s="163">
        <f t="shared" si="26"/>
        <v>0</v>
      </c>
      <c r="D62" s="163"/>
      <c r="E62" s="163"/>
      <c r="F62" s="162"/>
      <c r="G62" s="163"/>
      <c r="H62" s="163"/>
      <c r="I62" s="163"/>
      <c r="J62" s="163"/>
      <c r="K62" s="163"/>
      <c r="L62" s="163"/>
      <c r="M62" s="163"/>
      <c r="N62" s="163"/>
      <c r="O62" s="163"/>
      <c r="P62" s="163"/>
      <c r="Q62" s="163"/>
      <c r="R62" s="163"/>
      <c r="S62" s="163"/>
      <c r="T62" s="163">
        <f t="shared" si="27"/>
        <v>0</v>
      </c>
      <c r="U62" s="163"/>
      <c r="V62" s="163"/>
      <c r="W62" s="163"/>
      <c r="X62" s="163"/>
      <c r="Y62" s="163"/>
      <c r="Z62" s="163"/>
      <c r="AA62" s="166"/>
      <c r="AB62" s="163"/>
      <c r="AC62" s="131" t="str">
        <f>IF(B62&lt;&gt;表一!$E$33,"与表一收入合计不一致",0)</f>
        <v>与表一收入合计不一致</v>
      </c>
    </row>
    <row r="63" s="131" customFormat="1" ht="15.95" hidden="1" customHeight="1" spans="1:29">
      <c r="A63" s="145" t="s">
        <v>1306</v>
      </c>
      <c r="B63" s="164">
        <f>SUM(B64:B67)</f>
        <v>0</v>
      </c>
      <c r="C63" s="164">
        <f t="shared" ref="C63:AB63" si="29">SUM(C64:C67)</f>
        <v>0</v>
      </c>
      <c r="D63" s="164">
        <f t="shared" si="29"/>
        <v>0</v>
      </c>
      <c r="E63" s="164">
        <f t="shared" si="29"/>
        <v>0</v>
      </c>
      <c r="F63" s="162">
        <f t="shared" si="29"/>
        <v>0</v>
      </c>
      <c r="G63" s="164">
        <f t="shared" si="29"/>
        <v>0</v>
      </c>
      <c r="H63" s="164">
        <f t="shared" si="29"/>
        <v>0</v>
      </c>
      <c r="I63" s="164">
        <f t="shared" si="29"/>
        <v>0</v>
      </c>
      <c r="J63" s="164">
        <f t="shared" si="29"/>
        <v>0</v>
      </c>
      <c r="K63" s="164">
        <f t="shared" si="29"/>
        <v>0</v>
      </c>
      <c r="L63" s="164">
        <f t="shared" si="29"/>
        <v>0</v>
      </c>
      <c r="M63" s="164">
        <f t="shared" si="29"/>
        <v>0</v>
      </c>
      <c r="N63" s="164">
        <f t="shared" si="29"/>
        <v>0</v>
      </c>
      <c r="O63" s="164">
        <f t="shared" si="29"/>
        <v>0</v>
      </c>
      <c r="P63" s="164">
        <f t="shared" si="29"/>
        <v>0</v>
      </c>
      <c r="Q63" s="164">
        <f t="shared" si="29"/>
        <v>0</v>
      </c>
      <c r="R63" s="164">
        <f t="shared" si="29"/>
        <v>0</v>
      </c>
      <c r="S63" s="164">
        <f t="shared" si="29"/>
        <v>0</v>
      </c>
      <c r="T63" s="164">
        <f t="shared" si="29"/>
        <v>0</v>
      </c>
      <c r="U63" s="164">
        <f t="shared" si="29"/>
        <v>0</v>
      </c>
      <c r="V63" s="164">
        <f t="shared" si="29"/>
        <v>0</v>
      </c>
      <c r="W63" s="164">
        <f t="shared" si="29"/>
        <v>0</v>
      </c>
      <c r="X63" s="164">
        <f t="shared" si="29"/>
        <v>0</v>
      </c>
      <c r="Y63" s="164">
        <f t="shared" si="29"/>
        <v>0</v>
      </c>
      <c r="Z63" s="164">
        <f t="shared" si="29"/>
        <v>0</v>
      </c>
      <c r="AA63" s="164">
        <f t="shared" si="29"/>
        <v>0</v>
      </c>
      <c r="AB63" s="164">
        <f t="shared" si="29"/>
        <v>0</v>
      </c>
      <c r="AC63" s="131" t="str">
        <f>IF(B63&lt;&gt;表一!$E$33,"与表一收入合计不一致",0)</f>
        <v>与表一收入合计不一致</v>
      </c>
    </row>
    <row r="64" s="131" customFormat="1" ht="15.95" hidden="1" customHeight="1" spans="1:29">
      <c r="A64" s="144" t="s">
        <v>1353</v>
      </c>
      <c r="B64" s="163">
        <f t="shared" ref="B64:B69" si="30">C64+T64</f>
        <v>0</v>
      </c>
      <c r="C64" s="163">
        <f t="shared" ref="C64:C69" si="31">SUM(D64:S64)</f>
        <v>0</v>
      </c>
      <c r="D64" s="163"/>
      <c r="E64" s="163"/>
      <c r="F64" s="162"/>
      <c r="G64" s="163"/>
      <c r="H64" s="163"/>
      <c r="I64" s="163"/>
      <c r="J64" s="163"/>
      <c r="K64" s="163"/>
      <c r="L64" s="163"/>
      <c r="M64" s="163"/>
      <c r="N64" s="163"/>
      <c r="O64" s="163"/>
      <c r="P64" s="163"/>
      <c r="Q64" s="163"/>
      <c r="R64" s="163"/>
      <c r="S64" s="163"/>
      <c r="T64" s="163">
        <f t="shared" ref="T64:T69" si="32">SUM(U64:AB64)</f>
        <v>0</v>
      </c>
      <c r="U64" s="163"/>
      <c r="V64" s="163"/>
      <c r="W64" s="163"/>
      <c r="X64" s="163"/>
      <c r="Y64" s="163"/>
      <c r="Z64" s="163"/>
      <c r="AA64" s="166"/>
      <c r="AB64" s="163"/>
      <c r="AC64" s="131" t="str">
        <f>IF(B64&lt;&gt;表一!$E$33,"与表一收入合计不一致",0)</f>
        <v>与表一收入合计不一致</v>
      </c>
    </row>
    <row r="65" s="131" customFormat="1" ht="15.95" hidden="1" customHeight="1" spans="1:29">
      <c r="A65" s="144" t="s">
        <v>1354</v>
      </c>
      <c r="B65" s="163">
        <f t="shared" si="30"/>
        <v>0</v>
      </c>
      <c r="C65" s="163">
        <f t="shared" si="31"/>
        <v>0</v>
      </c>
      <c r="D65" s="163"/>
      <c r="E65" s="163"/>
      <c r="F65" s="162"/>
      <c r="G65" s="163"/>
      <c r="H65" s="163"/>
      <c r="I65" s="163"/>
      <c r="J65" s="163"/>
      <c r="K65" s="163"/>
      <c r="L65" s="163"/>
      <c r="M65" s="163"/>
      <c r="N65" s="163"/>
      <c r="O65" s="163"/>
      <c r="P65" s="163"/>
      <c r="Q65" s="163"/>
      <c r="R65" s="163"/>
      <c r="S65" s="163"/>
      <c r="T65" s="163">
        <f t="shared" si="32"/>
        <v>0</v>
      </c>
      <c r="U65" s="163"/>
      <c r="V65" s="163"/>
      <c r="W65" s="163"/>
      <c r="X65" s="163"/>
      <c r="Y65" s="163"/>
      <c r="Z65" s="163"/>
      <c r="AA65" s="166"/>
      <c r="AB65" s="163"/>
      <c r="AC65" s="131" t="str">
        <f>IF(B65&lt;&gt;表一!$E$33,"与表一收入合计不一致",0)</f>
        <v>与表一收入合计不一致</v>
      </c>
    </row>
    <row r="66" s="131" customFormat="1" ht="15.95" hidden="1" customHeight="1" spans="1:29">
      <c r="A66" s="144" t="s">
        <v>1355</v>
      </c>
      <c r="B66" s="163">
        <f t="shared" si="30"/>
        <v>0</v>
      </c>
      <c r="C66" s="163">
        <f t="shared" si="31"/>
        <v>0</v>
      </c>
      <c r="D66" s="163"/>
      <c r="E66" s="163"/>
      <c r="F66" s="162"/>
      <c r="G66" s="163"/>
      <c r="H66" s="163"/>
      <c r="I66" s="163"/>
      <c r="J66" s="163"/>
      <c r="K66" s="163"/>
      <c r="L66" s="163"/>
      <c r="M66" s="163"/>
      <c r="N66" s="163"/>
      <c r="O66" s="163"/>
      <c r="P66" s="163"/>
      <c r="Q66" s="163"/>
      <c r="R66" s="163"/>
      <c r="S66" s="163"/>
      <c r="T66" s="163">
        <f t="shared" si="32"/>
        <v>0</v>
      </c>
      <c r="U66" s="163"/>
      <c r="V66" s="163"/>
      <c r="W66" s="163"/>
      <c r="X66" s="163"/>
      <c r="Y66" s="163"/>
      <c r="Z66" s="163"/>
      <c r="AA66" s="166"/>
      <c r="AB66" s="163"/>
      <c r="AC66" s="131" t="str">
        <f>IF(B66&lt;&gt;表一!$E$33,"与表一收入合计不一致",0)</f>
        <v>与表一收入合计不一致</v>
      </c>
    </row>
    <row r="67" s="131" customFormat="1" ht="15.95" hidden="1" customHeight="1" spans="1:29">
      <c r="A67" s="144" t="s">
        <v>1356</v>
      </c>
      <c r="B67" s="163">
        <f t="shared" si="30"/>
        <v>0</v>
      </c>
      <c r="C67" s="163">
        <f t="shared" si="31"/>
        <v>0</v>
      </c>
      <c r="D67" s="163"/>
      <c r="E67" s="163"/>
      <c r="F67" s="162"/>
      <c r="G67" s="163"/>
      <c r="H67" s="163"/>
      <c r="I67" s="163"/>
      <c r="J67" s="163"/>
      <c r="K67" s="163"/>
      <c r="L67" s="163"/>
      <c r="M67" s="163"/>
      <c r="N67" s="163"/>
      <c r="O67" s="163"/>
      <c r="P67" s="163"/>
      <c r="Q67" s="163"/>
      <c r="R67" s="163"/>
      <c r="S67" s="163"/>
      <c r="T67" s="163">
        <f t="shared" si="32"/>
        <v>0</v>
      </c>
      <c r="U67" s="163"/>
      <c r="V67" s="163"/>
      <c r="W67" s="163"/>
      <c r="X67" s="163"/>
      <c r="Y67" s="163"/>
      <c r="Z67" s="163"/>
      <c r="AA67" s="166"/>
      <c r="AB67" s="163"/>
      <c r="AC67" s="131" t="str">
        <f>IF(B67&lt;&gt;表一!$E$33,"与表一收入合计不一致",0)</f>
        <v>与表一收入合计不一致</v>
      </c>
    </row>
    <row r="68" s="131" customFormat="1" ht="15.95" hidden="1" customHeight="1" spans="1:29">
      <c r="A68" s="142" t="s">
        <v>1357</v>
      </c>
      <c r="B68" s="161">
        <f>B69+B70</f>
        <v>0</v>
      </c>
      <c r="C68" s="161">
        <f t="shared" ref="C68:AB68" si="33">C69+C70</f>
        <v>0</v>
      </c>
      <c r="D68" s="161">
        <f t="shared" si="33"/>
        <v>0</v>
      </c>
      <c r="E68" s="161">
        <f t="shared" si="33"/>
        <v>0</v>
      </c>
      <c r="F68" s="162">
        <f t="shared" si="33"/>
        <v>0</v>
      </c>
      <c r="G68" s="161">
        <f t="shared" si="33"/>
        <v>0</v>
      </c>
      <c r="H68" s="161">
        <f t="shared" si="33"/>
        <v>0</v>
      </c>
      <c r="I68" s="161">
        <f t="shared" si="33"/>
        <v>0</v>
      </c>
      <c r="J68" s="161">
        <f t="shared" si="33"/>
        <v>0</v>
      </c>
      <c r="K68" s="161">
        <f t="shared" si="33"/>
        <v>0</v>
      </c>
      <c r="L68" s="161">
        <f t="shared" si="33"/>
        <v>0</v>
      </c>
      <c r="M68" s="161">
        <f t="shared" si="33"/>
        <v>0</v>
      </c>
      <c r="N68" s="161">
        <f t="shared" si="33"/>
        <v>0</v>
      </c>
      <c r="O68" s="161">
        <f t="shared" si="33"/>
        <v>0</v>
      </c>
      <c r="P68" s="161">
        <f t="shared" si="33"/>
        <v>0</v>
      </c>
      <c r="Q68" s="161">
        <f t="shared" si="33"/>
        <v>0</v>
      </c>
      <c r="R68" s="161">
        <f t="shared" si="33"/>
        <v>0</v>
      </c>
      <c r="S68" s="161">
        <f t="shared" si="33"/>
        <v>0</v>
      </c>
      <c r="T68" s="161">
        <f t="shared" si="33"/>
        <v>0</v>
      </c>
      <c r="U68" s="161">
        <f t="shared" si="33"/>
        <v>0</v>
      </c>
      <c r="V68" s="161">
        <f t="shared" si="33"/>
        <v>0</v>
      </c>
      <c r="W68" s="161">
        <f t="shared" si="33"/>
        <v>0</v>
      </c>
      <c r="X68" s="161">
        <f t="shared" si="33"/>
        <v>0</v>
      </c>
      <c r="Y68" s="161">
        <f t="shared" si="33"/>
        <v>0</v>
      </c>
      <c r="Z68" s="161">
        <f t="shared" si="33"/>
        <v>0</v>
      </c>
      <c r="AA68" s="161">
        <f t="shared" si="33"/>
        <v>0</v>
      </c>
      <c r="AB68" s="161">
        <f t="shared" si="33"/>
        <v>0</v>
      </c>
      <c r="AC68" s="131" t="str">
        <f>IF(B68&lt;&gt;表一!$E$33,"与表一收入合计不一致",0)</f>
        <v>与表一收入合计不一致</v>
      </c>
    </row>
    <row r="69" s="131" customFormat="1" ht="15.95" hidden="1" customHeight="1" spans="1:29">
      <c r="A69" s="144" t="s">
        <v>1358</v>
      </c>
      <c r="B69" s="163">
        <f t="shared" si="30"/>
        <v>0</v>
      </c>
      <c r="C69" s="163">
        <f t="shared" si="31"/>
        <v>0</v>
      </c>
      <c r="D69" s="163"/>
      <c r="E69" s="163"/>
      <c r="F69" s="162"/>
      <c r="G69" s="163"/>
      <c r="H69" s="163"/>
      <c r="I69" s="163"/>
      <c r="J69" s="163"/>
      <c r="K69" s="163"/>
      <c r="L69" s="163"/>
      <c r="M69" s="163"/>
      <c r="N69" s="163"/>
      <c r="O69" s="163"/>
      <c r="P69" s="163"/>
      <c r="Q69" s="163"/>
      <c r="R69" s="163"/>
      <c r="S69" s="163"/>
      <c r="T69" s="163">
        <f t="shared" si="32"/>
        <v>0</v>
      </c>
      <c r="U69" s="163"/>
      <c r="V69" s="163"/>
      <c r="W69" s="163"/>
      <c r="X69" s="163"/>
      <c r="Y69" s="163"/>
      <c r="Z69" s="163"/>
      <c r="AA69" s="166"/>
      <c r="AB69" s="163"/>
      <c r="AC69" s="131" t="str">
        <f>IF(B69&lt;&gt;表一!$E$33,"与表一收入合计不一致",0)</f>
        <v>与表一收入合计不一致</v>
      </c>
    </row>
    <row r="70" s="131" customFormat="1" ht="15.95" hidden="1" customHeight="1" spans="1:29">
      <c r="A70" s="145" t="s">
        <v>1306</v>
      </c>
      <c r="B70" s="164">
        <f>SUM(B71:B74)</f>
        <v>0</v>
      </c>
      <c r="C70" s="164">
        <f t="shared" ref="C70:AB70" si="34">SUM(C71:C74)</f>
        <v>0</v>
      </c>
      <c r="D70" s="164">
        <f t="shared" si="34"/>
        <v>0</v>
      </c>
      <c r="E70" s="164">
        <f t="shared" si="34"/>
        <v>0</v>
      </c>
      <c r="F70" s="162">
        <f t="shared" si="34"/>
        <v>0</v>
      </c>
      <c r="G70" s="164">
        <f t="shared" si="34"/>
        <v>0</v>
      </c>
      <c r="H70" s="164">
        <f t="shared" si="34"/>
        <v>0</v>
      </c>
      <c r="I70" s="164">
        <f t="shared" si="34"/>
        <v>0</v>
      </c>
      <c r="J70" s="164">
        <f t="shared" si="34"/>
        <v>0</v>
      </c>
      <c r="K70" s="164">
        <f t="shared" si="34"/>
        <v>0</v>
      </c>
      <c r="L70" s="164">
        <f t="shared" si="34"/>
        <v>0</v>
      </c>
      <c r="M70" s="164">
        <f t="shared" si="34"/>
        <v>0</v>
      </c>
      <c r="N70" s="164">
        <f t="shared" si="34"/>
        <v>0</v>
      </c>
      <c r="O70" s="164">
        <f t="shared" si="34"/>
        <v>0</v>
      </c>
      <c r="P70" s="164">
        <f t="shared" si="34"/>
        <v>0</v>
      </c>
      <c r="Q70" s="164">
        <f t="shared" si="34"/>
        <v>0</v>
      </c>
      <c r="R70" s="164">
        <f t="shared" si="34"/>
        <v>0</v>
      </c>
      <c r="S70" s="164">
        <f t="shared" si="34"/>
        <v>0</v>
      </c>
      <c r="T70" s="164">
        <f t="shared" si="34"/>
        <v>0</v>
      </c>
      <c r="U70" s="164">
        <f t="shared" si="34"/>
        <v>0</v>
      </c>
      <c r="V70" s="164">
        <f t="shared" si="34"/>
        <v>0</v>
      </c>
      <c r="W70" s="164">
        <f t="shared" si="34"/>
        <v>0</v>
      </c>
      <c r="X70" s="164">
        <f t="shared" si="34"/>
        <v>0</v>
      </c>
      <c r="Y70" s="164">
        <f t="shared" si="34"/>
        <v>0</v>
      </c>
      <c r="Z70" s="164">
        <f t="shared" si="34"/>
        <v>0</v>
      </c>
      <c r="AA70" s="164">
        <f t="shared" si="34"/>
        <v>0</v>
      </c>
      <c r="AB70" s="164">
        <f t="shared" si="34"/>
        <v>0</v>
      </c>
      <c r="AC70" s="131" t="str">
        <f>IF(B70&lt;&gt;表一!$E$33,"与表一收入合计不一致",0)</f>
        <v>与表一收入合计不一致</v>
      </c>
    </row>
    <row r="71" s="131" customFormat="1" ht="15.95" hidden="1" customHeight="1" spans="1:29">
      <c r="A71" s="144" t="s">
        <v>1359</v>
      </c>
      <c r="B71" s="163">
        <f t="shared" ref="B71:B76" si="35">C71+T71</f>
        <v>0</v>
      </c>
      <c r="C71" s="163">
        <f t="shared" ref="C71:C76" si="36">SUM(D71:S71)</f>
        <v>0</v>
      </c>
      <c r="D71" s="163"/>
      <c r="E71" s="163"/>
      <c r="F71" s="162"/>
      <c r="G71" s="163"/>
      <c r="H71" s="163"/>
      <c r="I71" s="163"/>
      <c r="J71" s="163"/>
      <c r="K71" s="163"/>
      <c r="L71" s="163"/>
      <c r="M71" s="163"/>
      <c r="N71" s="163"/>
      <c r="O71" s="163"/>
      <c r="P71" s="163"/>
      <c r="Q71" s="163"/>
      <c r="R71" s="163"/>
      <c r="S71" s="163"/>
      <c r="T71" s="163">
        <f t="shared" ref="T71:T76" si="37">SUM(U71:AB71)</f>
        <v>0</v>
      </c>
      <c r="U71" s="163"/>
      <c r="V71" s="163"/>
      <c r="W71" s="163"/>
      <c r="X71" s="163"/>
      <c r="Y71" s="163"/>
      <c r="Z71" s="163"/>
      <c r="AA71" s="166"/>
      <c r="AB71" s="163"/>
      <c r="AC71" s="131" t="str">
        <f>IF(B71&lt;&gt;表一!$E$33,"与表一收入合计不一致",0)</f>
        <v>与表一收入合计不一致</v>
      </c>
    </row>
    <row r="72" s="131" customFormat="1" ht="15.95" hidden="1" customHeight="1" spans="1:29">
      <c r="A72" s="144" t="s">
        <v>1360</v>
      </c>
      <c r="B72" s="163">
        <f t="shared" si="35"/>
        <v>0</v>
      </c>
      <c r="C72" s="163">
        <f t="shared" si="36"/>
        <v>0</v>
      </c>
      <c r="D72" s="163"/>
      <c r="E72" s="163"/>
      <c r="F72" s="162"/>
      <c r="G72" s="163"/>
      <c r="H72" s="163"/>
      <c r="I72" s="163"/>
      <c r="J72" s="163"/>
      <c r="K72" s="163"/>
      <c r="L72" s="163"/>
      <c r="M72" s="163"/>
      <c r="N72" s="163"/>
      <c r="O72" s="163"/>
      <c r="P72" s="163"/>
      <c r="Q72" s="163"/>
      <c r="R72" s="163"/>
      <c r="S72" s="163"/>
      <c r="T72" s="163">
        <f t="shared" si="37"/>
        <v>0</v>
      </c>
      <c r="U72" s="163"/>
      <c r="V72" s="163"/>
      <c r="W72" s="163"/>
      <c r="X72" s="163"/>
      <c r="Y72" s="163"/>
      <c r="Z72" s="163"/>
      <c r="AA72" s="166"/>
      <c r="AB72" s="163"/>
      <c r="AC72" s="131" t="str">
        <f>IF(B72&lt;&gt;表一!$E$33,"与表一收入合计不一致",0)</f>
        <v>与表一收入合计不一致</v>
      </c>
    </row>
    <row r="73" s="131" customFormat="1" ht="15.95" hidden="1" customHeight="1" spans="1:29">
      <c r="A73" s="144" t="s">
        <v>1361</v>
      </c>
      <c r="B73" s="163">
        <f t="shared" si="35"/>
        <v>0</v>
      </c>
      <c r="C73" s="163">
        <f t="shared" si="36"/>
        <v>0</v>
      </c>
      <c r="D73" s="163"/>
      <c r="E73" s="163"/>
      <c r="F73" s="162"/>
      <c r="G73" s="163"/>
      <c r="H73" s="163"/>
      <c r="I73" s="163"/>
      <c r="J73" s="163"/>
      <c r="K73" s="163"/>
      <c r="L73" s="163"/>
      <c r="M73" s="163"/>
      <c r="N73" s="163"/>
      <c r="O73" s="163"/>
      <c r="P73" s="163"/>
      <c r="Q73" s="163"/>
      <c r="R73" s="163"/>
      <c r="S73" s="163"/>
      <c r="T73" s="163">
        <f t="shared" si="37"/>
        <v>0</v>
      </c>
      <c r="U73" s="163"/>
      <c r="V73" s="163"/>
      <c r="W73" s="163"/>
      <c r="X73" s="163"/>
      <c r="Y73" s="163"/>
      <c r="Z73" s="163"/>
      <c r="AA73" s="166"/>
      <c r="AB73" s="163"/>
      <c r="AC73" s="131" t="str">
        <f>IF(B73&lt;&gt;表一!$E$33,"与表一收入合计不一致",0)</f>
        <v>与表一收入合计不一致</v>
      </c>
    </row>
    <row r="74" s="131" customFormat="1" ht="15.95" hidden="1" customHeight="1" spans="1:29">
      <c r="A74" s="144" t="s">
        <v>1362</v>
      </c>
      <c r="B74" s="163">
        <f t="shared" si="35"/>
        <v>0</v>
      </c>
      <c r="C74" s="163">
        <f t="shared" si="36"/>
        <v>0</v>
      </c>
      <c r="D74" s="163"/>
      <c r="E74" s="163"/>
      <c r="F74" s="162"/>
      <c r="G74" s="163"/>
      <c r="H74" s="163"/>
      <c r="I74" s="163"/>
      <c r="J74" s="163"/>
      <c r="K74" s="163"/>
      <c r="L74" s="163"/>
      <c r="M74" s="163"/>
      <c r="N74" s="163"/>
      <c r="O74" s="163"/>
      <c r="P74" s="163"/>
      <c r="Q74" s="163"/>
      <c r="R74" s="163"/>
      <c r="S74" s="163"/>
      <c r="T74" s="163">
        <f t="shared" si="37"/>
        <v>0</v>
      </c>
      <c r="U74" s="163"/>
      <c r="V74" s="163"/>
      <c r="W74" s="163"/>
      <c r="X74" s="163"/>
      <c r="Y74" s="163"/>
      <c r="Z74" s="163"/>
      <c r="AA74" s="166"/>
      <c r="AB74" s="163"/>
      <c r="AC74" s="131" t="str">
        <f>IF(B74&lt;&gt;表一!$E$33,"与表一收入合计不一致",0)</f>
        <v>与表一收入合计不一致</v>
      </c>
    </row>
    <row r="75" s="131" customFormat="1" ht="15.95" hidden="1" customHeight="1" spans="1:29">
      <c r="A75" s="142" t="s">
        <v>1363</v>
      </c>
      <c r="B75" s="161">
        <f>B76+B77</f>
        <v>0</v>
      </c>
      <c r="C75" s="161">
        <f t="shared" ref="C75:AB75" si="38">C76+C77</f>
        <v>0</v>
      </c>
      <c r="D75" s="161">
        <f t="shared" si="38"/>
        <v>0</v>
      </c>
      <c r="E75" s="161">
        <f t="shared" si="38"/>
        <v>0</v>
      </c>
      <c r="F75" s="162">
        <f t="shared" si="38"/>
        <v>0</v>
      </c>
      <c r="G75" s="161">
        <f t="shared" si="38"/>
        <v>0</v>
      </c>
      <c r="H75" s="161">
        <f t="shared" si="38"/>
        <v>0</v>
      </c>
      <c r="I75" s="161">
        <f t="shared" si="38"/>
        <v>0</v>
      </c>
      <c r="J75" s="161">
        <f t="shared" si="38"/>
        <v>0</v>
      </c>
      <c r="K75" s="161">
        <f t="shared" si="38"/>
        <v>0</v>
      </c>
      <c r="L75" s="161">
        <f t="shared" si="38"/>
        <v>0</v>
      </c>
      <c r="M75" s="161">
        <f t="shared" si="38"/>
        <v>0</v>
      </c>
      <c r="N75" s="161">
        <f t="shared" si="38"/>
        <v>0</v>
      </c>
      <c r="O75" s="161">
        <f t="shared" si="38"/>
        <v>0</v>
      </c>
      <c r="P75" s="161">
        <f t="shared" si="38"/>
        <v>0</v>
      </c>
      <c r="Q75" s="161">
        <f t="shared" si="38"/>
        <v>0</v>
      </c>
      <c r="R75" s="161">
        <f t="shared" si="38"/>
        <v>0</v>
      </c>
      <c r="S75" s="161">
        <f t="shared" si="38"/>
        <v>0</v>
      </c>
      <c r="T75" s="161">
        <f t="shared" si="38"/>
        <v>0</v>
      </c>
      <c r="U75" s="161">
        <f t="shared" si="38"/>
        <v>0</v>
      </c>
      <c r="V75" s="161">
        <f t="shared" si="38"/>
        <v>0</v>
      </c>
      <c r="W75" s="161">
        <f t="shared" si="38"/>
        <v>0</v>
      </c>
      <c r="X75" s="161">
        <f t="shared" si="38"/>
        <v>0</v>
      </c>
      <c r="Y75" s="161">
        <f t="shared" si="38"/>
        <v>0</v>
      </c>
      <c r="Z75" s="161">
        <f t="shared" si="38"/>
        <v>0</v>
      </c>
      <c r="AA75" s="161">
        <f t="shared" si="38"/>
        <v>0</v>
      </c>
      <c r="AB75" s="161">
        <f t="shared" si="38"/>
        <v>0</v>
      </c>
      <c r="AC75" s="131" t="str">
        <f>IF(B75&lt;&gt;表一!$E$33,"与表一收入合计不一致",0)</f>
        <v>与表一收入合计不一致</v>
      </c>
    </row>
    <row r="76" s="131" customFormat="1" ht="15.95" hidden="1" customHeight="1" spans="1:29">
      <c r="A76" s="144" t="s">
        <v>1364</v>
      </c>
      <c r="B76" s="163">
        <f t="shared" si="35"/>
        <v>0</v>
      </c>
      <c r="C76" s="163">
        <f t="shared" si="36"/>
        <v>0</v>
      </c>
      <c r="D76" s="163"/>
      <c r="E76" s="163"/>
      <c r="F76" s="162"/>
      <c r="G76" s="163"/>
      <c r="H76" s="163"/>
      <c r="I76" s="163"/>
      <c r="J76" s="163"/>
      <c r="K76" s="163"/>
      <c r="L76" s="163"/>
      <c r="M76" s="163"/>
      <c r="N76" s="163"/>
      <c r="O76" s="163"/>
      <c r="P76" s="163"/>
      <c r="Q76" s="163"/>
      <c r="R76" s="163"/>
      <c r="S76" s="163"/>
      <c r="T76" s="163">
        <f t="shared" si="37"/>
        <v>0</v>
      </c>
      <c r="U76" s="163"/>
      <c r="V76" s="163"/>
      <c r="W76" s="163"/>
      <c r="X76" s="163"/>
      <c r="Y76" s="163"/>
      <c r="Z76" s="163"/>
      <c r="AA76" s="166"/>
      <c r="AB76" s="163"/>
      <c r="AC76" s="131" t="str">
        <f>IF(B76&lt;&gt;表一!$E$33,"与表一收入合计不一致",0)</f>
        <v>与表一收入合计不一致</v>
      </c>
    </row>
    <row r="77" s="131" customFormat="1" ht="15.95" hidden="1" customHeight="1" spans="1:29">
      <c r="A77" s="145" t="s">
        <v>1306</v>
      </c>
      <c r="B77" s="164">
        <f>SUM(B78:B87)</f>
        <v>0</v>
      </c>
      <c r="C77" s="164">
        <f t="shared" ref="C77:AB77" si="39">SUM(C78:C87)</f>
        <v>0</v>
      </c>
      <c r="D77" s="164">
        <f t="shared" si="39"/>
        <v>0</v>
      </c>
      <c r="E77" s="164">
        <f t="shared" si="39"/>
        <v>0</v>
      </c>
      <c r="F77" s="162">
        <f t="shared" si="39"/>
        <v>0</v>
      </c>
      <c r="G77" s="164">
        <f t="shared" si="39"/>
        <v>0</v>
      </c>
      <c r="H77" s="164">
        <f t="shared" si="39"/>
        <v>0</v>
      </c>
      <c r="I77" s="164">
        <f t="shared" si="39"/>
        <v>0</v>
      </c>
      <c r="J77" s="164">
        <f t="shared" si="39"/>
        <v>0</v>
      </c>
      <c r="K77" s="164">
        <f t="shared" si="39"/>
        <v>0</v>
      </c>
      <c r="L77" s="164">
        <f t="shared" si="39"/>
        <v>0</v>
      </c>
      <c r="M77" s="164">
        <f t="shared" si="39"/>
        <v>0</v>
      </c>
      <c r="N77" s="164">
        <f t="shared" si="39"/>
        <v>0</v>
      </c>
      <c r="O77" s="164">
        <f t="shared" si="39"/>
        <v>0</v>
      </c>
      <c r="P77" s="164">
        <f t="shared" si="39"/>
        <v>0</v>
      </c>
      <c r="Q77" s="164">
        <f t="shared" si="39"/>
        <v>0</v>
      </c>
      <c r="R77" s="164">
        <f t="shared" si="39"/>
        <v>0</v>
      </c>
      <c r="S77" s="164">
        <f t="shared" si="39"/>
        <v>0</v>
      </c>
      <c r="T77" s="164">
        <f t="shared" si="39"/>
        <v>0</v>
      </c>
      <c r="U77" s="164">
        <f t="shared" si="39"/>
        <v>0</v>
      </c>
      <c r="V77" s="164">
        <f t="shared" si="39"/>
        <v>0</v>
      </c>
      <c r="W77" s="164">
        <f t="shared" si="39"/>
        <v>0</v>
      </c>
      <c r="X77" s="164">
        <f t="shared" si="39"/>
        <v>0</v>
      </c>
      <c r="Y77" s="164">
        <f t="shared" si="39"/>
        <v>0</v>
      </c>
      <c r="Z77" s="164">
        <f t="shared" si="39"/>
        <v>0</v>
      </c>
      <c r="AA77" s="164">
        <f t="shared" si="39"/>
        <v>0</v>
      </c>
      <c r="AB77" s="164">
        <f t="shared" si="39"/>
        <v>0</v>
      </c>
      <c r="AC77" s="131" t="str">
        <f>IF(B77&lt;&gt;表一!$E$33,"与表一收入合计不一致",0)</f>
        <v>与表一收入合计不一致</v>
      </c>
    </row>
    <row r="78" s="131" customFormat="1" ht="15.95" hidden="1" customHeight="1" spans="1:29">
      <c r="A78" s="144" t="s">
        <v>1365</v>
      </c>
      <c r="B78" s="163">
        <f>C78+T78</f>
        <v>0</v>
      </c>
      <c r="C78" s="163">
        <f>SUM(D78:S78)</f>
        <v>0</v>
      </c>
      <c r="D78" s="163"/>
      <c r="E78" s="163"/>
      <c r="F78" s="162"/>
      <c r="G78" s="163"/>
      <c r="H78" s="163"/>
      <c r="I78" s="163"/>
      <c r="J78" s="163"/>
      <c r="K78" s="163"/>
      <c r="L78" s="163"/>
      <c r="M78" s="163"/>
      <c r="N78" s="163"/>
      <c r="O78" s="163"/>
      <c r="P78" s="163"/>
      <c r="Q78" s="163"/>
      <c r="R78" s="163"/>
      <c r="S78" s="163"/>
      <c r="T78" s="163">
        <f>SUM(U78:AB78)</f>
        <v>0</v>
      </c>
      <c r="U78" s="163"/>
      <c r="V78" s="163"/>
      <c r="W78" s="163"/>
      <c r="X78" s="163"/>
      <c r="Y78" s="163"/>
      <c r="Z78" s="163"/>
      <c r="AA78" s="166"/>
      <c r="AB78" s="163"/>
      <c r="AC78" s="131" t="str">
        <f>IF(B78&lt;&gt;表一!$E$33,"与表一收入合计不一致",0)</f>
        <v>与表一收入合计不一致</v>
      </c>
    </row>
    <row r="79" s="131" customFormat="1" ht="15.95" hidden="1" customHeight="1" spans="1:29">
      <c r="A79" s="144" t="s">
        <v>1366</v>
      </c>
      <c r="B79" s="163">
        <f t="shared" ref="B79:B87" si="40">C79+T79</f>
        <v>0</v>
      </c>
      <c r="C79" s="163">
        <f t="shared" ref="C79:C87" si="41">SUM(D79:S79)</f>
        <v>0</v>
      </c>
      <c r="D79" s="163"/>
      <c r="E79" s="163"/>
      <c r="F79" s="162"/>
      <c r="G79" s="163"/>
      <c r="H79" s="163"/>
      <c r="I79" s="163"/>
      <c r="J79" s="163"/>
      <c r="K79" s="163"/>
      <c r="L79" s="163"/>
      <c r="M79" s="163"/>
      <c r="N79" s="163"/>
      <c r="O79" s="163"/>
      <c r="P79" s="163"/>
      <c r="Q79" s="163"/>
      <c r="R79" s="163"/>
      <c r="S79" s="163"/>
      <c r="T79" s="163">
        <f t="shared" ref="T79:T87" si="42">SUM(U79:AB79)</f>
        <v>0</v>
      </c>
      <c r="U79" s="163"/>
      <c r="V79" s="163"/>
      <c r="W79" s="163"/>
      <c r="X79" s="163"/>
      <c r="Y79" s="163"/>
      <c r="Z79" s="163"/>
      <c r="AA79" s="166"/>
      <c r="AB79" s="163"/>
      <c r="AC79" s="131" t="str">
        <f>IF(B79&lt;&gt;表一!$E$33,"与表一收入合计不一致",0)</f>
        <v>与表一收入合计不一致</v>
      </c>
    </row>
    <row r="80" s="131" customFormat="1" ht="15.95" hidden="1" customHeight="1" spans="1:29">
      <c r="A80" s="144" t="s">
        <v>1367</v>
      </c>
      <c r="B80" s="163">
        <f t="shared" si="40"/>
        <v>0</v>
      </c>
      <c r="C80" s="163">
        <f t="shared" si="41"/>
        <v>0</v>
      </c>
      <c r="D80" s="163"/>
      <c r="E80" s="163"/>
      <c r="F80" s="162"/>
      <c r="G80" s="163"/>
      <c r="H80" s="163"/>
      <c r="I80" s="163"/>
      <c r="J80" s="163"/>
      <c r="K80" s="163"/>
      <c r="L80" s="163"/>
      <c r="M80" s="163"/>
      <c r="N80" s="163"/>
      <c r="O80" s="163"/>
      <c r="P80" s="163"/>
      <c r="Q80" s="163"/>
      <c r="R80" s="163"/>
      <c r="S80" s="163"/>
      <c r="T80" s="163">
        <f t="shared" si="42"/>
        <v>0</v>
      </c>
      <c r="U80" s="163"/>
      <c r="V80" s="163"/>
      <c r="W80" s="163"/>
      <c r="X80" s="163"/>
      <c r="Y80" s="163"/>
      <c r="Z80" s="163"/>
      <c r="AA80" s="166"/>
      <c r="AB80" s="163"/>
      <c r="AC80" s="131" t="str">
        <f>IF(B80&lt;&gt;表一!$E$33,"与表一收入合计不一致",0)</f>
        <v>与表一收入合计不一致</v>
      </c>
    </row>
    <row r="81" s="131" customFormat="1" ht="15.95" hidden="1" customHeight="1" spans="1:29">
      <c r="A81" s="144" t="s">
        <v>1368</v>
      </c>
      <c r="B81" s="163">
        <f t="shared" si="40"/>
        <v>0</v>
      </c>
      <c r="C81" s="163">
        <f t="shared" si="41"/>
        <v>0</v>
      </c>
      <c r="D81" s="163"/>
      <c r="E81" s="163"/>
      <c r="F81" s="162"/>
      <c r="G81" s="163"/>
      <c r="H81" s="163"/>
      <c r="I81" s="163"/>
      <c r="J81" s="163"/>
      <c r="K81" s="163"/>
      <c r="L81" s="163"/>
      <c r="M81" s="163"/>
      <c r="N81" s="163"/>
      <c r="O81" s="163"/>
      <c r="P81" s="163"/>
      <c r="Q81" s="163"/>
      <c r="R81" s="163"/>
      <c r="S81" s="163"/>
      <c r="T81" s="163">
        <f t="shared" si="42"/>
        <v>0</v>
      </c>
      <c r="U81" s="163"/>
      <c r="V81" s="163"/>
      <c r="W81" s="163"/>
      <c r="X81" s="163"/>
      <c r="Y81" s="163"/>
      <c r="Z81" s="163"/>
      <c r="AA81" s="166"/>
      <c r="AB81" s="163"/>
      <c r="AC81" s="131" t="str">
        <f>IF(B81&lt;&gt;表一!$E$33,"与表一收入合计不一致",0)</f>
        <v>与表一收入合计不一致</v>
      </c>
    </row>
    <row r="82" s="131" customFormat="1" ht="15.95" hidden="1" customHeight="1" spans="1:29">
      <c r="A82" s="144" t="s">
        <v>1369</v>
      </c>
      <c r="B82" s="163">
        <f t="shared" si="40"/>
        <v>0</v>
      </c>
      <c r="C82" s="163">
        <f t="shared" si="41"/>
        <v>0</v>
      </c>
      <c r="D82" s="163"/>
      <c r="E82" s="163"/>
      <c r="F82" s="162"/>
      <c r="G82" s="163"/>
      <c r="H82" s="163"/>
      <c r="I82" s="163"/>
      <c r="J82" s="163"/>
      <c r="K82" s="163"/>
      <c r="L82" s="163"/>
      <c r="M82" s="163"/>
      <c r="N82" s="163"/>
      <c r="O82" s="163"/>
      <c r="P82" s="163"/>
      <c r="Q82" s="163"/>
      <c r="R82" s="163"/>
      <c r="S82" s="163"/>
      <c r="T82" s="163">
        <f t="shared" si="42"/>
        <v>0</v>
      </c>
      <c r="U82" s="163"/>
      <c r="V82" s="163"/>
      <c r="W82" s="163"/>
      <c r="X82" s="163"/>
      <c r="Y82" s="163"/>
      <c r="Z82" s="163"/>
      <c r="AA82" s="166"/>
      <c r="AB82" s="163"/>
      <c r="AC82" s="131" t="str">
        <f>IF(B82&lt;&gt;表一!$E$33,"与表一收入合计不一致",0)</f>
        <v>与表一收入合计不一致</v>
      </c>
    </row>
    <row r="83" s="131" customFormat="1" ht="15.95" hidden="1" customHeight="1" spans="1:29">
      <c r="A83" s="144" t="s">
        <v>1370</v>
      </c>
      <c r="B83" s="163">
        <f t="shared" si="40"/>
        <v>0</v>
      </c>
      <c r="C83" s="163">
        <f t="shared" si="41"/>
        <v>0</v>
      </c>
      <c r="D83" s="163"/>
      <c r="E83" s="163"/>
      <c r="F83" s="162"/>
      <c r="G83" s="163"/>
      <c r="H83" s="163"/>
      <c r="I83" s="163"/>
      <c r="J83" s="163"/>
      <c r="K83" s="163"/>
      <c r="L83" s="163"/>
      <c r="M83" s="163"/>
      <c r="N83" s="163"/>
      <c r="O83" s="163"/>
      <c r="P83" s="163"/>
      <c r="Q83" s="163"/>
      <c r="R83" s="163"/>
      <c r="S83" s="163"/>
      <c r="T83" s="163">
        <f t="shared" si="42"/>
        <v>0</v>
      </c>
      <c r="U83" s="163"/>
      <c r="V83" s="163"/>
      <c r="W83" s="163"/>
      <c r="X83" s="163"/>
      <c r="Y83" s="163"/>
      <c r="Z83" s="163"/>
      <c r="AA83" s="166"/>
      <c r="AB83" s="163"/>
      <c r="AC83" s="131" t="str">
        <f>IF(B83&lt;&gt;表一!$E$33,"与表一收入合计不一致",0)</f>
        <v>与表一收入合计不一致</v>
      </c>
    </row>
    <row r="84" s="131" customFormat="1" ht="15.95" hidden="1" customHeight="1" spans="1:29">
      <c r="A84" s="144" t="s">
        <v>1371</v>
      </c>
      <c r="B84" s="163">
        <f t="shared" si="40"/>
        <v>0</v>
      </c>
      <c r="C84" s="163">
        <f t="shared" si="41"/>
        <v>0</v>
      </c>
      <c r="D84" s="163"/>
      <c r="E84" s="163"/>
      <c r="F84" s="162"/>
      <c r="G84" s="163"/>
      <c r="H84" s="163"/>
      <c r="I84" s="163"/>
      <c r="J84" s="163"/>
      <c r="K84" s="163"/>
      <c r="L84" s="163"/>
      <c r="M84" s="163"/>
      <c r="N84" s="163"/>
      <c r="O84" s="163"/>
      <c r="P84" s="163"/>
      <c r="Q84" s="163"/>
      <c r="R84" s="163"/>
      <c r="S84" s="163"/>
      <c r="T84" s="163">
        <f t="shared" si="42"/>
        <v>0</v>
      </c>
      <c r="U84" s="163"/>
      <c r="V84" s="163"/>
      <c r="W84" s="163"/>
      <c r="X84" s="163"/>
      <c r="Y84" s="163"/>
      <c r="Z84" s="163"/>
      <c r="AA84" s="166"/>
      <c r="AB84" s="163"/>
      <c r="AC84" s="131" t="str">
        <f>IF(B84&lt;&gt;表一!$E$33,"与表一收入合计不一致",0)</f>
        <v>与表一收入合计不一致</v>
      </c>
    </row>
    <row r="85" s="131" customFormat="1" ht="15.95" hidden="1" customHeight="1" spans="1:29">
      <c r="A85" s="144" t="s">
        <v>1372</v>
      </c>
      <c r="B85" s="163">
        <f t="shared" si="40"/>
        <v>0</v>
      </c>
      <c r="C85" s="163">
        <f t="shared" si="41"/>
        <v>0</v>
      </c>
      <c r="D85" s="163"/>
      <c r="E85" s="163"/>
      <c r="F85" s="162"/>
      <c r="G85" s="163"/>
      <c r="H85" s="163"/>
      <c r="I85" s="163"/>
      <c r="J85" s="163"/>
      <c r="K85" s="163"/>
      <c r="L85" s="163"/>
      <c r="M85" s="163"/>
      <c r="N85" s="163"/>
      <c r="O85" s="163"/>
      <c r="P85" s="163"/>
      <c r="Q85" s="163"/>
      <c r="R85" s="163"/>
      <c r="S85" s="163"/>
      <c r="T85" s="163">
        <f t="shared" si="42"/>
        <v>0</v>
      </c>
      <c r="U85" s="163"/>
      <c r="V85" s="163"/>
      <c r="W85" s="163"/>
      <c r="X85" s="163"/>
      <c r="Y85" s="163"/>
      <c r="Z85" s="163"/>
      <c r="AA85" s="166"/>
      <c r="AB85" s="163"/>
      <c r="AC85" s="131" t="str">
        <f>IF(B85&lt;&gt;表一!$E$33,"与表一收入合计不一致",0)</f>
        <v>与表一收入合计不一致</v>
      </c>
    </row>
    <row r="86" s="131" customFormat="1" ht="15.95" hidden="1" customHeight="1" spans="1:29">
      <c r="A86" s="144" t="s">
        <v>1373</v>
      </c>
      <c r="B86" s="163">
        <f t="shared" si="40"/>
        <v>0</v>
      </c>
      <c r="C86" s="163">
        <f t="shared" si="41"/>
        <v>0</v>
      </c>
      <c r="D86" s="163"/>
      <c r="E86" s="163"/>
      <c r="F86" s="162"/>
      <c r="G86" s="163"/>
      <c r="H86" s="163"/>
      <c r="I86" s="163"/>
      <c r="J86" s="163"/>
      <c r="K86" s="163"/>
      <c r="L86" s="163"/>
      <c r="M86" s="163"/>
      <c r="N86" s="163"/>
      <c r="O86" s="163"/>
      <c r="P86" s="163"/>
      <c r="Q86" s="163"/>
      <c r="R86" s="163"/>
      <c r="S86" s="163"/>
      <c r="T86" s="163">
        <f t="shared" si="42"/>
        <v>0</v>
      </c>
      <c r="U86" s="163"/>
      <c r="V86" s="163"/>
      <c r="W86" s="163"/>
      <c r="X86" s="163"/>
      <c r="Y86" s="163"/>
      <c r="Z86" s="163"/>
      <c r="AA86" s="166"/>
      <c r="AB86" s="163"/>
      <c r="AC86" s="131" t="str">
        <f>IF(B86&lt;&gt;表一!$E$33,"与表一收入合计不一致",0)</f>
        <v>与表一收入合计不一致</v>
      </c>
    </row>
    <row r="87" s="131" customFormat="1" ht="15.95" hidden="1" customHeight="1" spans="1:29">
      <c r="A87" s="144" t="s">
        <v>1374</v>
      </c>
      <c r="B87" s="163">
        <f t="shared" si="40"/>
        <v>0</v>
      </c>
      <c r="C87" s="163">
        <f t="shared" si="41"/>
        <v>0</v>
      </c>
      <c r="D87" s="163"/>
      <c r="E87" s="163"/>
      <c r="F87" s="162"/>
      <c r="G87" s="163"/>
      <c r="H87" s="163"/>
      <c r="I87" s="163"/>
      <c r="J87" s="163"/>
      <c r="K87" s="163"/>
      <c r="L87" s="163"/>
      <c r="M87" s="163"/>
      <c r="N87" s="163"/>
      <c r="O87" s="163"/>
      <c r="P87" s="163"/>
      <c r="Q87" s="163"/>
      <c r="R87" s="163"/>
      <c r="S87" s="163"/>
      <c r="T87" s="163">
        <f t="shared" si="42"/>
        <v>0</v>
      </c>
      <c r="U87" s="163"/>
      <c r="V87" s="163"/>
      <c r="W87" s="163"/>
      <c r="X87" s="163"/>
      <c r="Y87" s="163"/>
      <c r="Z87" s="163"/>
      <c r="AA87" s="166"/>
      <c r="AB87" s="163"/>
      <c r="AC87" s="131" t="str">
        <f>IF(B87&lt;&gt;表一!$E$33,"与表一收入合计不一致",0)</f>
        <v>与表一收入合计不一致</v>
      </c>
    </row>
    <row r="88" s="131" customFormat="1" ht="15.95" hidden="1" customHeight="1" spans="1:29">
      <c r="A88" s="142" t="s">
        <v>1375</v>
      </c>
      <c r="B88" s="161">
        <f>B89+B90</f>
        <v>0</v>
      </c>
      <c r="C88" s="161">
        <f t="shared" ref="C88:AB88" si="43">C89+C90</f>
        <v>0</v>
      </c>
      <c r="D88" s="161">
        <f t="shared" si="43"/>
        <v>0</v>
      </c>
      <c r="E88" s="161">
        <f t="shared" si="43"/>
        <v>0</v>
      </c>
      <c r="F88" s="162">
        <f t="shared" si="43"/>
        <v>0</v>
      </c>
      <c r="G88" s="161">
        <f t="shared" si="43"/>
        <v>0</v>
      </c>
      <c r="H88" s="161">
        <f t="shared" si="43"/>
        <v>0</v>
      </c>
      <c r="I88" s="161">
        <f t="shared" si="43"/>
        <v>0</v>
      </c>
      <c r="J88" s="161">
        <f t="shared" si="43"/>
        <v>0</v>
      </c>
      <c r="K88" s="161">
        <f t="shared" si="43"/>
        <v>0</v>
      </c>
      <c r="L88" s="161">
        <f t="shared" si="43"/>
        <v>0</v>
      </c>
      <c r="M88" s="161">
        <f t="shared" si="43"/>
        <v>0</v>
      </c>
      <c r="N88" s="161">
        <f t="shared" si="43"/>
        <v>0</v>
      </c>
      <c r="O88" s="161">
        <f t="shared" si="43"/>
        <v>0</v>
      </c>
      <c r="P88" s="161">
        <f t="shared" si="43"/>
        <v>0</v>
      </c>
      <c r="Q88" s="161">
        <f t="shared" si="43"/>
        <v>0</v>
      </c>
      <c r="R88" s="161">
        <f t="shared" si="43"/>
        <v>0</v>
      </c>
      <c r="S88" s="161">
        <f t="shared" si="43"/>
        <v>0</v>
      </c>
      <c r="T88" s="161">
        <f t="shared" si="43"/>
        <v>0</v>
      </c>
      <c r="U88" s="161">
        <f t="shared" si="43"/>
        <v>0</v>
      </c>
      <c r="V88" s="161">
        <f t="shared" si="43"/>
        <v>0</v>
      </c>
      <c r="W88" s="161">
        <f t="shared" si="43"/>
        <v>0</v>
      </c>
      <c r="X88" s="161">
        <f t="shared" si="43"/>
        <v>0</v>
      </c>
      <c r="Y88" s="161">
        <f t="shared" si="43"/>
        <v>0</v>
      </c>
      <c r="Z88" s="161">
        <f t="shared" si="43"/>
        <v>0</v>
      </c>
      <c r="AA88" s="161">
        <f t="shared" si="43"/>
        <v>0</v>
      </c>
      <c r="AB88" s="161">
        <f t="shared" si="43"/>
        <v>0</v>
      </c>
      <c r="AC88" s="131" t="str">
        <f>IF(B88&lt;&gt;表一!$E$33,"与表一收入合计不一致",0)</f>
        <v>与表一收入合计不一致</v>
      </c>
    </row>
    <row r="89" s="131" customFormat="1" ht="15.95" hidden="1" customHeight="1" spans="1:29">
      <c r="A89" s="144" t="s">
        <v>1376</v>
      </c>
      <c r="B89" s="163">
        <f>C89+T89</f>
        <v>0</v>
      </c>
      <c r="C89" s="163">
        <f>SUM(D89:S89)</f>
        <v>0</v>
      </c>
      <c r="D89" s="163"/>
      <c r="E89" s="163"/>
      <c r="F89" s="162"/>
      <c r="G89" s="163"/>
      <c r="H89" s="163"/>
      <c r="I89" s="163"/>
      <c r="J89" s="163"/>
      <c r="K89" s="163"/>
      <c r="L89" s="163"/>
      <c r="M89" s="163"/>
      <c r="N89" s="163"/>
      <c r="O89" s="163"/>
      <c r="P89" s="163"/>
      <c r="Q89" s="163"/>
      <c r="R89" s="163"/>
      <c r="S89" s="163"/>
      <c r="T89" s="163">
        <f>SUM(U89:AB89)</f>
        <v>0</v>
      </c>
      <c r="U89" s="163"/>
      <c r="V89" s="163"/>
      <c r="W89" s="163"/>
      <c r="X89" s="163"/>
      <c r="Y89" s="163"/>
      <c r="Z89" s="163"/>
      <c r="AA89" s="166"/>
      <c r="AB89" s="163"/>
      <c r="AC89" s="131" t="str">
        <f>IF(B89&lt;&gt;表一!$E$33,"与表一收入合计不一致",0)</f>
        <v>与表一收入合计不一致</v>
      </c>
    </row>
    <row r="90" s="131" customFormat="1" ht="15.95" hidden="1" customHeight="1" spans="1:29">
      <c r="A90" s="145" t="s">
        <v>1306</v>
      </c>
      <c r="B90" s="164">
        <f>SUM(B91:B97)</f>
        <v>0</v>
      </c>
      <c r="C90" s="164">
        <f t="shared" ref="C90:AB90" si="44">SUM(C91:C97)</f>
        <v>0</v>
      </c>
      <c r="D90" s="164">
        <f t="shared" si="44"/>
        <v>0</v>
      </c>
      <c r="E90" s="164">
        <f t="shared" si="44"/>
        <v>0</v>
      </c>
      <c r="F90" s="162">
        <f t="shared" si="44"/>
        <v>0</v>
      </c>
      <c r="G90" s="164">
        <f t="shared" si="44"/>
        <v>0</v>
      </c>
      <c r="H90" s="164">
        <f t="shared" si="44"/>
        <v>0</v>
      </c>
      <c r="I90" s="164">
        <f t="shared" si="44"/>
        <v>0</v>
      </c>
      <c r="J90" s="164">
        <f t="shared" si="44"/>
        <v>0</v>
      </c>
      <c r="K90" s="164">
        <f t="shared" si="44"/>
        <v>0</v>
      </c>
      <c r="L90" s="164">
        <f t="shared" si="44"/>
        <v>0</v>
      </c>
      <c r="M90" s="164">
        <f t="shared" si="44"/>
        <v>0</v>
      </c>
      <c r="N90" s="164">
        <f t="shared" si="44"/>
        <v>0</v>
      </c>
      <c r="O90" s="164">
        <f t="shared" si="44"/>
        <v>0</v>
      </c>
      <c r="P90" s="164">
        <f t="shared" si="44"/>
        <v>0</v>
      </c>
      <c r="Q90" s="164">
        <f t="shared" si="44"/>
        <v>0</v>
      </c>
      <c r="R90" s="164">
        <f t="shared" si="44"/>
        <v>0</v>
      </c>
      <c r="S90" s="164">
        <f t="shared" si="44"/>
        <v>0</v>
      </c>
      <c r="T90" s="164">
        <f t="shared" si="44"/>
        <v>0</v>
      </c>
      <c r="U90" s="164">
        <f t="shared" si="44"/>
        <v>0</v>
      </c>
      <c r="V90" s="164">
        <f t="shared" si="44"/>
        <v>0</v>
      </c>
      <c r="W90" s="164">
        <f t="shared" si="44"/>
        <v>0</v>
      </c>
      <c r="X90" s="164">
        <f t="shared" si="44"/>
        <v>0</v>
      </c>
      <c r="Y90" s="164">
        <f t="shared" si="44"/>
        <v>0</v>
      </c>
      <c r="Z90" s="164">
        <f t="shared" si="44"/>
        <v>0</v>
      </c>
      <c r="AA90" s="164">
        <f t="shared" si="44"/>
        <v>0</v>
      </c>
      <c r="AB90" s="164">
        <f t="shared" si="44"/>
        <v>0</v>
      </c>
      <c r="AC90" s="131" t="str">
        <f>IF(B90&lt;&gt;表一!$E$33,"与表一收入合计不一致",0)</f>
        <v>与表一收入合计不一致</v>
      </c>
    </row>
    <row r="91" s="131" customFormat="1" ht="15.95" hidden="1" customHeight="1" spans="1:29">
      <c r="A91" s="144" t="s">
        <v>1377</v>
      </c>
      <c r="B91" s="163">
        <f>C91+T91</f>
        <v>0</v>
      </c>
      <c r="C91" s="163">
        <f>SUM(D91:S91)</f>
        <v>0</v>
      </c>
      <c r="D91" s="163"/>
      <c r="E91" s="163"/>
      <c r="F91" s="162"/>
      <c r="G91" s="163"/>
      <c r="H91" s="163"/>
      <c r="I91" s="163"/>
      <c r="J91" s="163"/>
      <c r="K91" s="163"/>
      <c r="L91" s="163"/>
      <c r="M91" s="163"/>
      <c r="N91" s="163"/>
      <c r="O91" s="163"/>
      <c r="P91" s="163"/>
      <c r="Q91" s="163"/>
      <c r="R91" s="163"/>
      <c r="S91" s="163"/>
      <c r="T91" s="163">
        <f>SUM(U91:AB91)</f>
        <v>0</v>
      </c>
      <c r="U91" s="163"/>
      <c r="V91" s="163"/>
      <c r="W91" s="163"/>
      <c r="X91" s="163"/>
      <c r="Y91" s="163"/>
      <c r="Z91" s="163"/>
      <c r="AA91" s="166"/>
      <c r="AB91" s="163"/>
      <c r="AC91" s="131" t="str">
        <f>IF(B91&lt;&gt;表一!$E$33,"与表一收入合计不一致",0)</f>
        <v>与表一收入合计不一致</v>
      </c>
    </row>
    <row r="92" s="131" customFormat="1" ht="15.95" hidden="1" customHeight="1" spans="1:29">
      <c r="A92" s="144" t="s">
        <v>1378</v>
      </c>
      <c r="B92" s="163">
        <f t="shared" ref="B92:B97" si="45">C92+T92</f>
        <v>0</v>
      </c>
      <c r="C92" s="163">
        <f t="shared" ref="C92:C97" si="46">SUM(D92:S92)</f>
        <v>0</v>
      </c>
      <c r="D92" s="163"/>
      <c r="E92" s="163"/>
      <c r="F92" s="162"/>
      <c r="G92" s="163"/>
      <c r="H92" s="163"/>
      <c r="I92" s="163"/>
      <c r="J92" s="163"/>
      <c r="K92" s="163"/>
      <c r="L92" s="163"/>
      <c r="M92" s="163"/>
      <c r="N92" s="163"/>
      <c r="O92" s="163"/>
      <c r="P92" s="163"/>
      <c r="Q92" s="163"/>
      <c r="R92" s="163"/>
      <c r="S92" s="163"/>
      <c r="T92" s="163">
        <f t="shared" ref="T92:T97" si="47">SUM(U92:AB92)</f>
        <v>0</v>
      </c>
      <c r="U92" s="163"/>
      <c r="V92" s="163"/>
      <c r="W92" s="163"/>
      <c r="X92" s="163"/>
      <c r="Y92" s="163"/>
      <c r="Z92" s="163"/>
      <c r="AA92" s="166"/>
      <c r="AB92" s="163"/>
      <c r="AC92" s="131" t="str">
        <f>IF(B92&lt;&gt;表一!$E$33,"与表一收入合计不一致",0)</f>
        <v>与表一收入合计不一致</v>
      </c>
    </row>
    <row r="93" s="131" customFormat="1" ht="15.95" hidden="1" customHeight="1" spans="1:29">
      <c r="A93" s="144" t="s">
        <v>1379</v>
      </c>
      <c r="B93" s="163">
        <f t="shared" si="45"/>
        <v>0</v>
      </c>
      <c r="C93" s="163">
        <f t="shared" si="46"/>
        <v>0</v>
      </c>
      <c r="D93" s="163"/>
      <c r="E93" s="163"/>
      <c r="F93" s="162"/>
      <c r="G93" s="163"/>
      <c r="H93" s="163"/>
      <c r="I93" s="163"/>
      <c r="J93" s="163"/>
      <c r="K93" s="163"/>
      <c r="L93" s="163"/>
      <c r="M93" s="163"/>
      <c r="N93" s="163"/>
      <c r="O93" s="163"/>
      <c r="P93" s="163"/>
      <c r="Q93" s="163"/>
      <c r="R93" s="163"/>
      <c r="S93" s="163"/>
      <c r="T93" s="163">
        <f t="shared" si="47"/>
        <v>0</v>
      </c>
      <c r="U93" s="163"/>
      <c r="V93" s="163"/>
      <c r="W93" s="163"/>
      <c r="X93" s="163"/>
      <c r="Y93" s="163"/>
      <c r="Z93" s="163"/>
      <c r="AA93" s="166"/>
      <c r="AB93" s="163"/>
      <c r="AC93" s="131" t="str">
        <f>IF(B93&lt;&gt;表一!$E$33,"与表一收入合计不一致",0)</f>
        <v>与表一收入合计不一致</v>
      </c>
    </row>
    <row r="94" s="131" customFormat="1" ht="15.95" hidden="1" customHeight="1" spans="1:29">
      <c r="A94" s="144" t="s">
        <v>1380</v>
      </c>
      <c r="B94" s="163">
        <f t="shared" si="45"/>
        <v>0</v>
      </c>
      <c r="C94" s="163">
        <f t="shared" si="46"/>
        <v>0</v>
      </c>
      <c r="D94" s="163"/>
      <c r="E94" s="163"/>
      <c r="F94" s="162"/>
      <c r="G94" s="163"/>
      <c r="H94" s="163"/>
      <c r="I94" s="163"/>
      <c r="J94" s="163"/>
      <c r="K94" s="163"/>
      <c r="L94" s="163"/>
      <c r="M94" s="163"/>
      <c r="N94" s="163"/>
      <c r="O94" s="163"/>
      <c r="P94" s="163"/>
      <c r="Q94" s="163"/>
      <c r="R94" s="163"/>
      <c r="S94" s="163"/>
      <c r="T94" s="163">
        <f t="shared" si="47"/>
        <v>0</v>
      </c>
      <c r="U94" s="163"/>
      <c r="V94" s="163"/>
      <c r="W94" s="163"/>
      <c r="X94" s="163"/>
      <c r="Y94" s="163"/>
      <c r="Z94" s="163"/>
      <c r="AA94" s="166"/>
      <c r="AB94" s="163"/>
      <c r="AC94" s="131" t="str">
        <f>IF(B94&lt;&gt;表一!$E$33,"与表一收入合计不一致",0)</f>
        <v>与表一收入合计不一致</v>
      </c>
    </row>
    <row r="95" s="131" customFormat="1" ht="15.95" hidden="1" customHeight="1" spans="1:29">
      <c r="A95" s="144" t="s">
        <v>1381</v>
      </c>
      <c r="B95" s="163">
        <f t="shared" si="45"/>
        <v>0</v>
      </c>
      <c r="C95" s="163">
        <f t="shared" si="46"/>
        <v>0</v>
      </c>
      <c r="D95" s="163"/>
      <c r="E95" s="163"/>
      <c r="F95" s="162"/>
      <c r="G95" s="163"/>
      <c r="H95" s="163"/>
      <c r="I95" s="163"/>
      <c r="J95" s="163"/>
      <c r="K95" s="163"/>
      <c r="L95" s="163"/>
      <c r="M95" s="163"/>
      <c r="N95" s="163"/>
      <c r="O95" s="163"/>
      <c r="P95" s="163"/>
      <c r="Q95" s="163"/>
      <c r="R95" s="163"/>
      <c r="S95" s="163"/>
      <c r="T95" s="163">
        <f t="shared" si="47"/>
        <v>0</v>
      </c>
      <c r="U95" s="163"/>
      <c r="V95" s="163"/>
      <c r="W95" s="163"/>
      <c r="X95" s="163"/>
      <c r="Y95" s="163"/>
      <c r="Z95" s="163"/>
      <c r="AA95" s="166"/>
      <c r="AB95" s="163"/>
      <c r="AC95" s="131" t="str">
        <f>IF(B95&lt;&gt;表一!$E$33,"与表一收入合计不一致",0)</f>
        <v>与表一收入合计不一致</v>
      </c>
    </row>
    <row r="96" s="131" customFormat="1" ht="15.95" hidden="1" customHeight="1" spans="1:29">
      <c r="A96" s="144" t="s">
        <v>1382</v>
      </c>
      <c r="B96" s="163">
        <f t="shared" si="45"/>
        <v>0</v>
      </c>
      <c r="C96" s="163">
        <f t="shared" si="46"/>
        <v>0</v>
      </c>
      <c r="D96" s="163"/>
      <c r="E96" s="163"/>
      <c r="F96" s="162"/>
      <c r="G96" s="163"/>
      <c r="H96" s="163"/>
      <c r="I96" s="163"/>
      <c r="J96" s="163"/>
      <c r="K96" s="163"/>
      <c r="L96" s="163"/>
      <c r="M96" s="163"/>
      <c r="N96" s="163"/>
      <c r="O96" s="163"/>
      <c r="P96" s="163"/>
      <c r="Q96" s="163"/>
      <c r="R96" s="163"/>
      <c r="S96" s="163"/>
      <c r="T96" s="163">
        <f t="shared" si="47"/>
        <v>0</v>
      </c>
      <c r="U96" s="163"/>
      <c r="V96" s="163"/>
      <c r="W96" s="163"/>
      <c r="X96" s="163"/>
      <c r="Y96" s="163"/>
      <c r="Z96" s="163"/>
      <c r="AA96" s="166"/>
      <c r="AB96" s="163"/>
      <c r="AC96" s="131" t="str">
        <f>IF(B96&lt;&gt;表一!$E$33,"与表一收入合计不一致",0)</f>
        <v>与表一收入合计不一致</v>
      </c>
    </row>
    <row r="97" s="131" customFormat="1" ht="15.95" hidden="1" customHeight="1" spans="1:29">
      <c r="A97" s="144" t="s">
        <v>1383</v>
      </c>
      <c r="B97" s="163">
        <f t="shared" si="45"/>
        <v>0</v>
      </c>
      <c r="C97" s="163">
        <f t="shared" si="46"/>
        <v>0</v>
      </c>
      <c r="D97" s="163"/>
      <c r="E97" s="163"/>
      <c r="F97" s="162"/>
      <c r="G97" s="163"/>
      <c r="H97" s="163"/>
      <c r="I97" s="163"/>
      <c r="J97" s="163"/>
      <c r="K97" s="163"/>
      <c r="L97" s="163"/>
      <c r="M97" s="163"/>
      <c r="N97" s="163"/>
      <c r="O97" s="163"/>
      <c r="P97" s="163"/>
      <c r="Q97" s="163"/>
      <c r="R97" s="163"/>
      <c r="S97" s="163"/>
      <c r="T97" s="163">
        <f t="shared" si="47"/>
        <v>0</v>
      </c>
      <c r="U97" s="163"/>
      <c r="V97" s="163"/>
      <c r="W97" s="163"/>
      <c r="X97" s="163"/>
      <c r="Y97" s="163"/>
      <c r="Z97" s="163"/>
      <c r="AA97" s="166"/>
      <c r="AB97" s="163"/>
      <c r="AC97" s="131" t="str">
        <f>IF(B97&lt;&gt;表一!$E$33,"与表一收入合计不一致",0)</f>
        <v>与表一收入合计不一致</v>
      </c>
    </row>
    <row r="98" s="131" customFormat="1" ht="15.95" hidden="1" customHeight="1" spans="1:29">
      <c r="A98" s="142" t="s">
        <v>1384</v>
      </c>
      <c r="B98" s="161">
        <f>B99+B100</f>
        <v>0</v>
      </c>
      <c r="C98" s="161">
        <f t="shared" ref="C98:AB98" si="48">C99+C100</f>
        <v>0</v>
      </c>
      <c r="D98" s="161">
        <f t="shared" si="48"/>
        <v>0</v>
      </c>
      <c r="E98" s="161">
        <f t="shared" si="48"/>
        <v>0</v>
      </c>
      <c r="F98" s="162">
        <f t="shared" si="48"/>
        <v>0</v>
      </c>
      <c r="G98" s="161">
        <f t="shared" si="48"/>
        <v>0</v>
      </c>
      <c r="H98" s="161">
        <f t="shared" si="48"/>
        <v>0</v>
      </c>
      <c r="I98" s="161">
        <f t="shared" si="48"/>
        <v>0</v>
      </c>
      <c r="J98" s="161">
        <f t="shared" si="48"/>
        <v>0</v>
      </c>
      <c r="K98" s="161">
        <f t="shared" si="48"/>
        <v>0</v>
      </c>
      <c r="L98" s="161">
        <f t="shared" si="48"/>
        <v>0</v>
      </c>
      <c r="M98" s="161">
        <f t="shared" si="48"/>
        <v>0</v>
      </c>
      <c r="N98" s="161">
        <f t="shared" si="48"/>
        <v>0</v>
      </c>
      <c r="O98" s="161">
        <f t="shared" si="48"/>
        <v>0</v>
      </c>
      <c r="P98" s="161">
        <f t="shared" si="48"/>
        <v>0</v>
      </c>
      <c r="Q98" s="161">
        <f t="shared" si="48"/>
        <v>0</v>
      </c>
      <c r="R98" s="161">
        <f t="shared" si="48"/>
        <v>0</v>
      </c>
      <c r="S98" s="161">
        <f t="shared" si="48"/>
        <v>0</v>
      </c>
      <c r="T98" s="161">
        <f t="shared" si="48"/>
        <v>0</v>
      </c>
      <c r="U98" s="161">
        <f t="shared" si="48"/>
        <v>0</v>
      </c>
      <c r="V98" s="161">
        <f t="shared" si="48"/>
        <v>0</v>
      </c>
      <c r="W98" s="161">
        <f t="shared" si="48"/>
        <v>0</v>
      </c>
      <c r="X98" s="161">
        <f t="shared" si="48"/>
        <v>0</v>
      </c>
      <c r="Y98" s="161">
        <f t="shared" si="48"/>
        <v>0</v>
      </c>
      <c r="Z98" s="161">
        <f t="shared" si="48"/>
        <v>0</v>
      </c>
      <c r="AA98" s="161">
        <f t="shared" si="48"/>
        <v>0</v>
      </c>
      <c r="AB98" s="161">
        <f t="shared" si="48"/>
        <v>0</v>
      </c>
      <c r="AC98" s="131" t="str">
        <f>IF(B98&lt;&gt;表一!$E$33,"与表一收入合计不一致",0)</f>
        <v>与表一收入合计不一致</v>
      </c>
    </row>
    <row r="99" s="131" customFormat="1" ht="15.95" hidden="1" customHeight="1" spans="1:29">
      <c r="A99" s="144" t="s">
        <v>1385</v>
      </c>
      <c r="B99" s="163">
        <f>C99+T99</f>
        <v>0</v>
      </c>
      <c r="C99" s="163">
        <f>SUM(D99:S99)</f>
        <v>0</v>
      </c>
      <c r="D99" s="163"/>
      <c r="E99" s="163"/>
      <c r="F99" s="162"/>
      <c r="G99" s="163"/>
      <c r="H99" s="163"/>
      <c r="I99" s="163"/>
      <c r="J99" s="163"/>
      <c r="K99" s="163"/>
      <c r="L99" s="163"/>
      <c r="M99" s="163"/>
      <c r="N99" s="163"/>
      <c r="O99" s="163"/>
      <c r="P99" s="163"/>
      <c r="Q99" s="163"/>
      <c r="R99" s="163"/>
      <c r="S99" s="163"/>
      <c r="T99" s="163">
        <f>SUM(U99:AB99)</f>
        <v>0</v>
      </c>
      <c r="U99" s="163"/>
      <c r="V99" s="163"/>
      <c r="W99" s="163"/>
      <c r="X99" s="163"/>
      <c r="Y99" s="163"/>
      <c r="Z99" s="163"/>
      <c r="AA99" s="166"/>
      <c r="AB99" s="163"/>
      <c r="AC99" s="131" t="str">
        <f>IF(B99&lt;&gt;表一!$E$33,"与表一收入合计不一致",0)</f>
        <v>与表一收入合计不一致</v>
      </c>
    </row>
    <row r="100" s="131" customFormat="1" ht="15.95" hidden="1" customHeight="1" spans="1:29">
      <c r="A100" s="145" t="s">
        <v>1306</v>
      </c>
      <c r="B100" s="164">
        <f>SUM(B101:B108)</f>
        <v>0</v>
      </c>
      <c r="C100" s="164">
        <f t="shared" ref="C100:AB100" si="49">SUM(C101:C108)</f>
        <v>0</v>
      </c>
      <c r="D100" s="164">
        <f t="shared" si="49"/>
        <v>0</v>
      </c>
      <c r="E100" s="164">
        <f t="shared" si="49"/>
        <v>0</v>
      </c>
      <c r="F100" s="162">
        <f t="shared" si="49"/>
        <v>0</v>
      </c>
      <c r="G100" s="164">
        <f t="shared" si="49"/>
        <v>0</v>
      </c>
      <c r="H100" s="164">
        <f t="shared" si="49"/>
        <v>0</v>
      </c>
      <c r="I100" s="164">
        <f t="shared" si="49"/>
        <v>0</v>
      </c>
      <c r="J100" s="164">
        <f t="shared" si="49"/>
        <v>0</v>
      </c>
      <c r="K100" s="164">
        <f t="shared" si="49"/>
        <v>0</v>
      </c>
      <c r="L100" s="164">
        <f t="shared" si="49"/>
        <v>0</v>
      </c>
      <c r="M100" s="164">
        <f t="shared" si="49"/>
        <v>0</v>
      </c>
      <c r="N100" s="164">
        <f t="shared" si="49"/>
        <v>0</v>
      </c>
      <c r="O100" s="164">
        <f t="shared" si="49"/>
        <v>0</v>
      </c>
      <c r="P100" s="164">
        <f t="shared" si="49"/>
        <v>0</v>
      </c>
      <c r="Q100" s="164">
        <f t="shared" si="49"/>
        <v>0</v>
      </c>
      <c r="R100" s="164">
        <f t="shared" si="49"/>
        <v>0</v>
      </c>
      <c r="S100" s="164">
        <f t="shared" si="49"/>
        <v>0</v>
      </c>
      <c r="T100" s="164">
        <f t="shared" si="49"/>
        <v>0</v>
      </c>
      <c r="U100" s="164">
        <f t="shared" si="49"/>
        <v>0</v>
      </c>
      <c r="V100" s="164">
        <f t="shared" si="49"/>
        <v>0</v>
      </c>
      <c r="W100" s="164">
        <f t="shared" si="49"/>
        <v>0</v>
      </c>
      <c r="X100" s="164">
        <f t="shared" si="49"/>
        <v>0</v>
      </c>
      <c r="Y100" s="164">
        <f t="shared" si="49"/>
        <v>0</v>
      </c>
      <c r="Z100" s="164">
        <f t="shared" si="49"/>
        <v>0</v>
      </c>
      <c r="AA100" s="164">
        <f t="shared" si="49"/>
        <v>0</v>
      </c>
      <c r="AB100" s="164">
        <f t="shared" si="49"/>
        <v>0</v>
      </c>
      <c r="AC100" s="131" t="str">
        <f>IF(B100&lt;&gt;表一!$E$33,"与表一收入合计不一致",0)</f>
        <v>与表一收入合计不一致</v>
      </c>
    </row>
    <row r="101" s="131" customFormat="1" ht="15.95" hidden="1" customHeight="1" spans="1:29">
      <c r="A101" s="144" t="s">
        <v>1386</v>
      </c>
      <c r="B101" s="163">
        <f>C101+T101</f>
        <v>0</v>
      </c>
      <c r="C101" s="163">
        <f>SUM(D101:S101)</f>
        <v>0</v>
      </c>
      <c r="D101" s="163"/>
      <c r="E101" s="163"/>
      <c r="F101" s="162"/>
      <c r="G101" s="163"/>
      <c r="H101" s="163"/>
      <c r="I101" s="163"/>
      <c r="J101" s="163"/>
      <c r="K101" s="163"/>
      <c r="L101" s="163"/>
      <c r="M101" s="163"/>
      <c r="N101" s="163"/>
      <c r="O101" s="163"/>
      <c r="P101" s="163"/>
      <c r="Q101" s="163"/>
      <c r="R101" s="163"/>
      <c r="S101" s="163"/>
      <c r="T101" s="163">
        <f>SUM(U101:AB101)</f>
        <v>0</v>
      </c>
      <c r="U101" s="163"/>
      <c r="V101" s="163"/>
      <c r="W101" s="163"/>
      <c r="X101" s="163"/>
      <c r="Y101" s="163"/>
      <c r="Z101" s="163"/>
      <c r="AA101" s="166"/>
      <c r="AB101" s="163"/>
      <c r="AC101" s="131" t="str">
        <f>IF(B101&lt;&gt;表一!$E$33,"与表一收入合计不一致",0)</f>
        <v>与表一收入合计不一致</v>
      </c>
    </row>
    <row r="102" s="131" customFormat="1" ht="15.95" hidden="1" customHeight="1" spans="1:29">
      <c r="A102" s="144" t="s">
        <v>1387</v>
      </c>
      <c r="B102" s="163">
        <f t="shared" ref="B102:B108" si="50">C102+T102</f>
        <v>0</v>
      </c>
      <c r="C102" s="163">
        <f t="shared" ref="C102:C108" si="51">SUM(D102:S102)</f>
        <v>0</v>
      </c>
      <c r="D102" s="163"/>
      <c r="E102" s="163"/>
      <c r="F102" s="162"/>
      <c r="G102" s="163"/>
      <c r="H102" s="163"/>
      <c r="I102" s="163"/>
      <c r="J102" s="163"/>
      <c r="K102" s="163"/>
      <c r="L102" s="163"/>
      <c r="M102" s="163"/>
      <c r="N102" s="163"/>
      <c r="O102" s="163"/>
      <c r="P102" s="163"/>
      <c r="Q102" s="163"/>
      <c r="R102" s="163"/>
      <c r="S102" s="163"/>
      <c r="T102" s="163">
        <f t="shared" ref="T102:T108" si="52">SUM(U102:AB102)</f>
        <v>0</v>
      </c>
      <c r="U102" s="163"/>
      <c r="V102" s="163"/>
      <c r="W102" s="163"/>
      <c r="X102" s="163"/>
      <c r="Y102" s="163"/>
      <c r="Z102" s="163"/>
      <c r="AA102" s="166"/>
      <c r="AB102" s="163"/>
      <c r="AC102" s="131" t="str">
        <f>IF(B102&lt;&gt;表一!$E$33,"与表一收入合计不一致",0)</f>
        <v>与表一收入合计不一致</v>
      </c>
    </row>
    <row r="103" s="131" customFormat="1" ht="15.95" hidden="1" customHeight="1" spans="1:29">
      <c r="A103" s="144" t="s">
        <v>1388</v>
      </c>
      <c r="B103" s="163">
        <f t="shared" si="50"/>
        <v>0</v>
      </c>
      <c r="C103" s="163">
        <f t="shared" si="51"/>
        <v>0</v>
      </c>
      <c r="D103" s="163"/>
      <c r="E103" s="163"/>
      <c r="F103" s="162"/>
      <c r="G103" s="163"/>
      <c r="H103" s="163"/>
      <c r="I103" s="163"/>
      <c r="J103" s="163"/>
      <c r="K103" s="163"/>
      <c r="L103" s="163"/>
      <c r="M103" s="163"/>
      <c r="N103" s="163"/>
      <c r="O103" s="163"/>
      <c r="P103" s="163"/>
      <c r="Q103" s="163"/>
      <c r="R103" s="163"/>
      <c r="S103" s="163"/>
      <c r="T103" s="163">
        <f t="shared" si="52"/>
        <v>0</v>
      </c>
      <c r="U103" s="163"/>
      <c r="V103" s="163"/>
      <c r="W103" s="163"/>
      <c r="X103" s="163"/>
      <c r="Y103" s="163"/>
      <c r="Z103" s="163"/>
      <c r="AA103" s="166"/>
      <c r="AB103" s="163"/>
      <c r="AC103" s="131" t="str">
        <f>IF(B103&lt;&gt;表一!$E$33,"与表一收入合计不一致",0)</f>
        <v>与表一收入合计不一致</v>
      </c>
    </row>
    <row r="104" s="131" customFormat="1" ht="15.95" hidden="1" customHeight="1" spans="1:29">
      <c r="A104" s="144" t="s">
        <v>1389</v>
      </c>
      <c r="B104" s="163">
        <f t="shared" si="50"/>
        <v>0</v>
      </c>
      <c r="C104" s="163">
        <f t="shared" si="51"/>
        <v>0</v>
      </c>
      <c r="D104" s="163"/>
      <c r="E104" s="163"/>
      <c r="F104" s="162"/>
      <c r="G104" s="163"/>
      <c r="H104" s="163"/>
      <c r="I104" s="163"/>
      <c r="J104" s="163"/>
      <c r="K104" s="163"/>
      <c r="L104" s="163"/>
      <c r="M104" s="163"/>
      <c r="N104" s="163"/>
      <c r="O104" s="163"/>
      <c r="P104" s="163"/>
      <c r="Q104" s="163"/>
      <c r="R104" s="163"/>
      <c r="S104" s="163"/>
      <c r="T104" s="163">
        <f t="shared" si="52"/>
        <v>0</v>
      </c>
      <c r="U104" s="163"/>
      <c r="V104" s="163"/>
      <c r="W104" s="163"/>
      <c r="X104" s="163"/>
      <c r="Y104" s="163"/>
      <c r="Z104" s="163"/>
      <c r="AA104" s="166"/>
      <c r="AB104" s="163"/>
      <c r="AC104" s="131" t="str">
        <f>IF(B104&lt;&gt;表一!$E$33,"与表一收入合计不一致",0)</f>
        <v>与表一收入合计不一致</v>
      </c>
    </row>
    <row r="105" s="131" customFormat="1" ht="15.95" hidden="1" customHeight="1" spans="1:29">
      <c r="A105" s="144" t="s">
        <v>1390</v>
      </c>
      <c r="B105" s="163">
        <f t="shared" si="50"/>
        <v>0</v>
      </c>
      <c r="C105" s="163">
        <f t="shared" si="51"/>
        <v>0</v>
      </c>
      <c r="D105" s="163"/>
      <c r="E105" s="163"/>
      <c r="F105" s="162"/>
      <c r="G105" s="163"/>
      <c r="H105" s="163"/>
      <c r="I105" s="163"/>
      <c r="J105" s="163"/>
      <c r="K105" s="163"/>
      <c r="L105" s="163"/>
      <c r="M105" s="163"/>
      <c r="N105" s="163"/>
      <c r="O105" s="163"/>
      <c r="P105" s="163"/>
      <c r="Q105" s="163"/>
      <c r="R105" s="163"/>
      <c r="S105" s="163"/>
      <c r="T105" s="163">
        <f t="shared" si="52"/>
        <v>0</v>
      </c>
      <c r="U105" s="163"/>
      <c r="V105" s="163"/>
      <c r="W105" s="163"/>
      <c r="X105" s="163"/>
      <c r="Y105" s="163"/>
      <c r="Z105" s="163"/>
      <c r="AA105" s="166"/>
      <c r="AB105" s="163"/>
      <c r="AC105" s="131" t="str">
        <f>IF(B105&lt;&gt;表一!$E$33,"与表一收入合计不一致",0)</f>
        <v>与表一收入合计不一致</v>
      </c>
    </row>
    <row r="106" s="131" customFormat="1" ht="15.95" hidden="1" customHeight="1" spans="1:29">
      <c r="A106" s="144" t="s">
        <v>1391</v>
      </c>
      <c r="B106" s="163">
        <f t="shared" si="50"/>
        <v>0</v>
      </c>
      <c r="C106" s="163">
        <f t="shared" si="51"/>
        <v>0</v>
      </c>
      <c r="D106" s="163"/>
      <c r="E106" s="163"/>
      <c r="F106" s="162"/>
      <c r="G106" s="163"/>
      <c r="H106" s="163"/>
      <c r="I106" s="163"/>
      <c r="J106" s="163"/>
      <c r="K106" s="163"/>
      <c r="L106" s="163"/>
      <c r="M106" s="163"/>
      <c r="N106" s="163"/>
      <c r="O106" s="163"/>
      <c r="P106" s="163"/>
      <c r="Q106" s="163"/>
      <c r="R106" s="163"/>
      <c r="S106" s="163"/>
      <c r="T106" s="163">
        <f t="shared" si="52"/>
        <v>0</v>
      </c>
      <c r="U106" s="163"/>
      <c r="V106" s="163"/>
      <c r="W106" s="163"/>
      <c r="X106" s="163"/>
      <c r="Y106" s="163"/>
      <c r="Z106" s="163"/>
      <c r="AA106" s="166"/>
      <c r="AB106" s="163"/>
      <c r="AC106" s="131" t="str">
        <f>IF(B106&lt;&gt;表一!$E$33,"与表一收入合计不一致",0)</f>
        <v>与表一收入合计不一致</v>
      </c>
    </row>
    <row r="107" s="131" customFormat="1" ht="15.95" hidden="1" customHeight="1" spans="1:29">
      <c r="A107" s="144" t="s">
        <v>1392</v>
      </c>
      <c r="B107" s="163">
        <f t="shared" si="50"/>
        <v>0</v>
      </c>
      <c r="C107" s="163">
        <f t="shared" si="51"/>
        <v>0</v>
      </c>
      <c r="D107" s="163"/>
      <c r="E107" s="163"/>
      <c r="F107" s="162"/>
      <c r="G107" s="163"/>
      <c r="H107" s="163"/>
      <c r="I107" s="163"/>
      <c r="J107" s="163"/>
      <c r="K107" s="163"/>
      <c r="L107" s="163"/>
      <c r="M107" s="163"/>
      <c r="N107" s="163"/>
      <c r="O107" s="163"/>
      <c r="P107" s="163"/>
      <c r="Q107" s="163"/>
      <c r="R107" s="163"/>
      <c r="S107" s="163"/>
      <c r="T107" s="163">
        <f t="shared" si="52"/>
        <v>0</v>
      </c>
      <c r="U107" s="163"/>
      <c r="V107" s="163"/>
      <c r="W107" s="163"/>
      <c r="X107" s="163"/>
      <c r="Y107" s="163"/>
      <c r="Z107" s="163"/>
      <c r="AA107" s="166"/>
      <c r="AB107" s="163"/>
      <c r="AC107" s="131" t="str">
        <f>IF(B107&lt;&gt;表一!$E$33,"与表一收入合计不一致",0)</f>
        <v>与表一收入合计不一致</v>
      </c>
    </row>
    <row r="108" s="131" customFormat="1" ht="15.95" hidden="1" customHeight="1" spans="1:29">
      <c r="A108" s="144" t="s">
        <v>1393</v>
      </c>
      <c r="B108" s="163">
        <f t="shared" si="50"/>
        <v>0</v>
      </c>
      <c r="C108" s="163">
        <f t="shared" si="51"/>
        <v>0</v>
      </c>
      <c r="D108" s="163"/>
      <c r="E108" s="163"/>
      <c r="F108" s="162"/>
      <c r="G108" s="163"/>
      <c r="H108" s="163"/>
      <c r="I108" s="163"/>
      <c r="J108" s="163"/>
      <c r="K108" s="163"/>
      <c r="L108" s="163"/>
      <c r="M108" s="163"/>
      <c r="N108" s="163"/>
      <c r="O108" s="163"/>
      <c r="P108" s="163"/>
      <c r="Q108" s="163"/>
      <c r="R108" s="163"/>
      <c r="S108" s="163"/>
      <c r="T108" s="163">
        <f t="shared" si="52"/>
        <v>0</v>
      </c>
      <c r="U108" s="163"/>
      <c r="V108" s="163"/>
      <c r="W108" s="163"/>
      <c r="X108" s="163"/>
      <c r="Y108" s="163"/>
      <c r="Z108" s="163"/>
      <c r="AA108" s="166"/>
      <c r="AB108" s="163"/>
      <c r="AC108" s="131" t="str">
        <f>IF(B108&lt;&gt;表一!$E$33,"与表一收入合计不一致",0)</f>
        <v>与表一收入合计不一致</v>
      </c>
    </row>
    <row r="109" s="131" customFormat="1" ht="15.95" hidden="1" customHeight="1" spans="1:29">
      <c r="A109" s="142" t="s">
        <v>1394</v>
      </c>
      <c r="B109" s="161">
        <f>B110+B111</f>
        <v>0</v>
      </c>
      <c r="C109" s="161">
        <f t="shared" ref="C109:AB109" si="53">C110+C111</f>
        <v>0</v>
      </c>
      <c r="D109" s="161">
        <f t="shared" si="53"/>
        <v>0</v>
      </c>
      <c r="E109" s="161">
        <f t="shared" si="53"/>
        <v>0</v>
      </c>
      <c r="F109" s="162">
        <f t="shared" si="53"/>
        <v>0</v>
      </c>
      <c r="G109" s="161">
        <f t="shared" si="53"/>
        <v>0</v>
      </c>
      <c r="H109" s="161">
        <f t="shared" si="53"/>
        <v>0</v>
      </c>
      <c r="I109" s="161">
        <f t="shared" si="53"/>
        <v>0</v>
      </c>
      <c r="J109" s="161">
        <f t="shared" si="53"/>
        <v>0</v>
      </c>
      <c r="K109" s="161">
        <f t="shared" si="53"/>
        <v>0</v>
      </c>
      <c r="L109" s="161">
        <f t="shared" si="53"/>
        <v>0</v>
      </c>
      <c r="M109" s="161">
        <f t="shared" si="53"/>
        <v>0</v>
      </c>
      <c r="N109" s="161">
        <f t="shared" si="53"/>
        <v>0</v>
      </c>
      <c r="O109" s="161">
        <f t="shared" si="53"/>
        <v>0</v>
      </c>
      <c r="P109" s="161">
        <f t="shared" si="53"/>
        <v>0</v>
      </c>
      <c r="Q109" s="161">
        <f t="shared" si="53"/>
        <v>0</v>
      </c>
      <c r="R109" s="161">
        <f t="shared" si="53"/>
        <v>0</v>
      </c>
      <c r="S109" s="161">
        <f t="shared" si="53"/>
        <v>0</v>
      </c>
      <c r="T109" s="161">
        <f t="shared" si="53"/>
        <v>0</v>
      </c>
      <c r="U109" s="161">
        <f t="shared" si="53"/>
        <v>0</v>
      </c>
      <c r="V109" s="161">
        <f t="shared" si="53"/>
        <v>0</v>
      </c>
      <c r="W109" s="161">
        <f t="shared" si="53"/>
        <v>0</v>
      </c>
      <c r="X109" s="161">
        <f t="shared" si="53"/>
        <v>0</v>
      </c>
      <c r="Y109" s="161">
        <f t="shared" si="53"/>
        <v>0</v>
      </c>
      <c r="Z109" s="161">
        <f t="shared" si="53"/>
        <v>0</v>
      </c>
      <c r="AA109" s="161">
        <f t="shared" si="53"/>
        <v>0</v>
      </c>
      <c r="AB109" s="161">
        <f t="shared" si="53"/>
        <v>0</v>
      </c>
      <c r="AC109" s="131" t="str">
        <f>IF(B109&lt;&gt;表一!$E$33,"与表一收入合计不一致",0)</f>
        <v>与表一收入合计不一致</v>
      </c>
    </row>
    <row r="110" s="131" customFormat="1" ht="15.95" hidden="1" customHeight="1" spans="1:29">
      <c r="A110" s="144" t="s">
        <v>1395</v>
      </c>
      <c r="B110" s="163">
        <f>C110+T110</f>
        <v>0</v>
      </c>
      <c r="C110" s="163">
        <f>SUM(D110:S110)</f>
        <v>0</v>
      </c>
      <c r="D110" s="163"/>
      <c r="E110" s="163"/>
      <c r="F110" s="162"/>
      <c r="G110" s="163"/>
      <c r="H110" s="163"/>
      <c r="I110" s="163"/>
      <c r="J110" s="163"/>
      <c r="K110" s="163"/>
      <c r="L110" s="163"/>
      <c r="M110" s="163"/>
      <c r="N110" s="163"/>
      <c r="O110" s="163"/>
      <c r="P110" s="163"/>
      <c r="Q110" s="163"/>
      <c r="R110" s="163"/>
      <c r="S110" s="163"/>
      <c r="T110" s="163">
        <f>SUM(U110:AB110)</f>
        <v>0</v>
      </c>
      <c r="U110" s="163"/>
      <c r="V110" s="163"/>
      <c r="W110" s="163"/>
      <c r="X110" s="163"/>
      <c r="Y110" s="163"/>
      <c r="Z110" s="163"/>
      <c r="AA110" s="166"/>
      <c r="AB110" s="163"/>
      <c r="AC110" s="131" t="str">
        <f>IF(B110&lt;&gt;表一!$E$33,"与表一收入合计不一致",0)</f>
        <v>与表一收入合计不一致</v>
      </c>
    </row>
    <row r="111" s="131" customFormat="1" ht="15.95" hidden="1" customHeight="1" spans="1:29">
      <c r="A111" s="145" t="s">
        <v>1306</v>
      </c>
      <c r="B111" s="164">
        <f>SUM(B112:B119)</f>
        <v>0</v>
      </c>
      <c r="C111" s="164">
        <f t="shared" ref="C111:AB111" si="54">SUM(C112:C119)</f>
        <v>0</v>
      </c>
      <c r="D111" s="164">
        <f t="shared" si="54"/>
        <v>0</v>
      </c>
      <c r="E111" s="164">
        <f t="shared" si="54"/>
        <v>0</v>
      </c>
      <c r="F111" s="162">
        <f t="shared" si="54"/>
        <v>0</v>
      </c>
      <c r="G111" s="164">
        <f t="shared" si="54"/>
        <v>0</v>
      </c>
      <c r="H111" s="164">
        <f t="shared" si="54"/>
        <v>0</v>
      </c>
      <c r="I111" s="164">
        <f t="shared" si="54"/>
        <v>0</v>
      </c>
      <c r="J111" s="164">
        <f t="shared" si="54"/>
        <v>0</v>
      </c>
      <c r="K111" s="164">
        <f t="shared" si="54"/>
        <v>0</v>
      </c>
      <c r="L111" s="164">
        <f t="shared" si="54"/>
        <v>0</v>
      </c>
      <c r="M111" s="164">
        <f t="shared" si="54"/>
        <v>0</v>
      </c>
      <c r="N111" s="164">
        <f t="shared" si="54"/>
        <v>0</v>
      </c>
      <c r="O111" s="164">
        <f t="shared" si="54"/>
        <v>0</v>
      </c>
      <c r="P111" s="164">
        <f t="shared" si="54"/>
        <v>0</v>
      </c>
      <c r="Q111" s="164">
        <f t="shared" si="54"/>
        <v>0</v>
      </c>
      <c r="R111" s="164">
        <f t="shared" si="54"/>
        <v>0</v>
      </c>
      <c r="S111" s="164">
        <f t="shared" si="54"/>
        <v>0</v>
      </c>
      <c r="T111" s="164">
        <f t="shared" si="54"/>
        <v>0</v>
      </c>
      <c r="U111" s="164">
        <f t="shared" si="54"/>
        <v>0</v>
      </c>
      <c r="V111" s="164">
        <f t="shared" si="54"/>
        <v>0</v>
      </c>
      <c r="W111" s="164">
        <f t="shared" si="54"/>
        <v>0</v>
      </c>
      <c r="X111" s="164">
        <f t="shared" si="54"/>
        <v>0</v>
      </c>
      <c r="Y111" s="164">
        <f t="shared" si="54"/>
        <v>0</v>
      </c>
      <c r="Z111" s="164">
        <f t="shared" si="54"/>
        <v>0</v>
      </c>
      <c r="AA111" s="164">
        <f t="shared" si="54"/>
        <v>0</v>
      </c>
      <c r="AB111" s="164">
        <f t="shared" si="54"/>
        <v>0</v>
      </c>
      <c r="AC111" s="131" t="str">
        <f>IF(B111&lt;&gt;表一!$E$33,"与表一收入合计不一致",0)</f>
        <v>与表一收入合计不一致</v>
      </c>
    </row>
    <row r="112" s="131" customFormat="1" ht="15.95" hidden="1" customHeight="1" spans="1:29">
      <c r="A112" s="144" t="s">
        <v>1396</v>
      </c>
      <c r="B112" s="163">
        <f>C112+T112</f>
        <v>0</v>
      </c>
      <c r="C112" s="163">
        <f>SUM(D112:S112)</f>
        <v>0</v>
      </c>
      <c r="D112" s="163"/>
      <c r="E112" s="163"/>
      <c r="F112" s="162"/>
      <c r="G112" s="163"/>
      <c r="H112" s="163"/>
      <c r="I112" s="163"/>
      <c r="J112" s="163"/>
      <c r="K112" s="163"/>
      <c r="L112" s="163"/>
      <c r="M112" s="163"/>
      <c r="N112" s="163"/>
      <c r="O112" s="163"/>
      <c r="P112" s="163"/>
      <c r="Q112" s="163"/>
      <c r="R112" s="163"/>
      <c r="S112" s="163"/>
      <c r="T112" s="163">
        <f>SUM(U112:AB112)</f>
        <v>0</v>
      </c>
      <c r="U112" s="163"/>
      <c r="V112" s="163"/>
      <c r="W112" s="163"/>
      <c r="X112" s="163"/>
      <c r="Y112" s="163"/>
      <c r="Z112" s="163"/>
      <c r="AA112" s="166"/>
      <c r="AB112" s="163"/>
      <c r="AC112" s="131" t="str">
        <f>IF(B112&lt;&gt;表一!$E$33,"与表一收入合计不一致",0)</f>
        <v>与表一收入合计不一致</v>
      </c>
    </row>
    <row r="113" s="131" customFormat="1" ht="15.95" hidden="1" customHeight="1" spans="1:29">
      <c r="A113" s="144" t="s">
        <v>1397</v>
      </c>
      <c r="B113" s="163">
        <f t="shared" ref="B113:B119" si="55">C113+T113</f>
        <v>0</v>
      </c>
      <c r="C113" s="163">
        <f t="shared" ref="C113:C119" si="56">SUM(D113:S113)</f>
        <v>0</v>
      </c>
      <c r="D113" s="163"/>
      <c r="E113" s="163"/>
      <c r="F113" s="162"/>
      <c r="G113" s="163"/>
      <c r="H113" s="163"/>
      <c r="I113" s="163"/>
      <c r="J113" s="163"/>
      <c r="K113" s="163"/>
      <c r="L113" s="163"/>
      <c r="M113" s="163"/>
      <c r="N113" s="163"/>
      <c r="O113" s="163"/>
      <c r="P113" s="163"/>
      <c r="Q113" s="163"/>
      <c r="R113" s="163"/>
      <c r="S113" s="163"/>
      <c r="T113" s="163">
        <f t="shared" ref="T113:T119" si="57">SUM(U113:AB113)</f>
        <v>0</v>
      </c>
      <c r="U113" s="163"/>
      <c r="V113" s="163"/>
      <c r="W113" s="163"/>
      <c r="X113" s="163"/>
      <c r="Y113" s="163"/>
      <c r="Z113" s="163"/>
      <c r="AA113" s="166"/>
      <c r="AB113" s="163"/>
      <c r="AC113" s="131" t="str">
        <f>IF(B113&lt;&gt;表一!$E$33,"与表一收入合计不一致",0)</f>
        <v>与表一收入合计不一致</v>
      </c>
    </row>
    <row r="114" s="131" customFormat="1" ht="15.95" hidden="1" customHeight="1" spans="1:29">
      <c r="A114" s="144" t="s">
        <v>1398</v>
      </c>
      <c r="B114" s="163">
        <f t="shared" si="55"/>
        <v>0</v>
      </c>
      <c r="C114" s="163">
        <f t="shared" si="56"/>
        <v>0</v>
      </c>
      <c r="D114" s="163"/>
      <c r="E114" s="163"/>
      <c r="F114" s="162"/>
      <c r="G114" s="163"/>
      <c r="H114" s="163"/>
      <c r="I114" s="163"/>
      <c r="J114" s="163"/>
      <c r="K114" s="163"/>
      <c r="L114" s="163"/>
      <c r="M114" s="163"/>
      <c r="N114" s="163"/>
      <c r="O114" s="163"/>
      <c r="P114" s="163"/>
      <c r="Q114" s="163"/>
      <c r="R114" s="163"/>
      <c r="S114" s="163"/>
      <c r="T114" s="163">
        <f t="shared" si="57"/>
        <v>0</v>
      </c>
      <c r="U114" s="163"/>
      <c r="V114" s="163"/>
      <c r="W114" s="163"/>
      <c r="X114" s="163"/>
      <c r="Y114" s="163"/>
      <c r="Z114" s="163"/>
      <c r="AA114" s="166"/>
      <c r="AB114" s="163"/>
      <c r="AC114" s="131" t="str">
        <f>IF(B114&lt;&gt;表一!$E$33,"与表一收入合计不一致",0)</f>
        <v>与表一收入合计不一致</v>
      </c>
    </row>
    <row r="115" s="131" customFormat="1" ht="15.95" hidden="1" customHeight="1" spans="1:29">
      <c r="A115" s="144" t="s">
        <v>1399</v>
      </c>
      <c r="B115" s="163">
        <f t="shared" si="55"/>
        <v>0</v>
      </c>
      <c r="C115" s="163">
        <f t="shared" si="56"/>
        <v>0</v>
      </c>
      <c r="D115" s="163"/>
      <c r="E115" s="163"/>
      <c r="F115" s="162"/>
      <c r="G115" s="163"/>
      <c r="H115" s="163"/>
      <c r="I115" s="163"/>
      <c r="J115" s="163"/>
      <c r="K115" s="163"/>
      <c r="L115" s="163"/>
      <c r="M115" s="163"/>
      <c r="N115" s="163"/>
      <c r="O115" s="163"/>
      <c r="P115" s="163"/>
      <c r="Q115" s="163"/>
      <c r="R115" s="163"/>
      <c r="S115" s="163"/>
      <c r="T115" s="163">
        <f t="shared" si="57"/>
        <v>0</v>
      </c>
      <c r="U115" s="163"/>
      <c r="V115" s="163"/>
      <c r="W115" s="163"/>
      <c r="X115" s="163"/>
      <c r="Y115" s="163"/>
      <c r="Z115" s="163"/>
      <c r="AA115" s="166"/>
      <c r="AB115" s="163"/>
      <c r="AC115" s="131" t="str">
        <f>IF(B115&lt;&gt;表一!$E$33,"与表一收入合计不一致",0)</f>
        <v>与表一收入合计不一致</v>
      </c>
    </row>
    <row r="116" s="131" customFormat="1" ht="15.95" hidden="1" customHeight="1" spans="1:29">
      <c r="A116" s="144" t="s">
        <v>1400</v>
      </c>
      <c r="B116" s="163">
        <f t="shared" si="55"/>
        <v>0</v>
      </c>
      <c r="C116" s="163">
        <f t="shared" si="56"/>
        <v>0</v>
      </c>
      <c r="D116" s="163"/>
      <c r="E116" s="163"/>
      <c r="F116" s="162"/>
      <c r="G116" s="163"/>
      <c r="H116" s="163"/>
      <c r="I116" s="163"/>
      <c r="J116" s="163"/>
      <c r="K116" s="163"/>
      <c r="L116" s="163"/>
      <c r="M116" s="163"/>
      <c r="N116" s="163"/>
      <c r="O116" s="163"/>
      <c r="P116" s="163"/>
      <c r="Q116" s="163"/>
      <c r="R116" s="163"/>
      <c r="S116" s="163"/>
      <c r="T116" s="163">
        <f t="shared" si="57"/>
        <v>0</v>
      </c>
      <c r="U116" s="163"/>
      <c r="V116" s="163"/>
      <c r="W116" s="163"/>
      <c r="X116" s="163"/>
      <c r="Y116" s="163"/>
      <c r="Z116" s="163"/>
      <c r="AA116" s="166"/>
      <c r="AB116" s="163"/>
      <c r="AC116" s="131" t="str">
        <f>IF(B116&lt;&gt;表一!$E$33,"与表一收入合计不一致",0)</f>
        <v>与表一收入合计不一致</v>
      </c>
    </row>
    <row r="117" s="131" customFormat="1" ht="15.95" hidden="1" customHeight="1" spans="1:29">
      <c r="A117" s="144" t="s">
        <v>1401</v>
      </c>
      <c r="B117" s="163">
        <f t="shared" si="55"/>
        <v>0</v>
      </c>
      <c r="C117" s="163">
        <f t="shared" si="56"/>
        <v>0</v>
      </c>
      <c r="D117" s="163"/>
      <c r="E117" s="163"/>
      <c r="F117" s="162"/>
      <c r="G117" s="163"/>
      <c r="H117" s="163"/>
      <c r="I117" s="163"/>
      <c r="J117" s="163"/>
      <c r="K117" s="163"/>
      <c r="L117" s="163"/>
      <c r="M117" s="163"/>
      <c r="N117" s="163"/>
      <c r="O117" s="163"/>
      <c r="P117" s="163"/>
      <c r="Q117" s="163"/>
      <c r="R117" s="163"/>
      <c r="S117" s="163"/>
      <c r="T117" s="163">
        <f t="shared" si="57"/>
        <v>0</v>
      </c>
      <c r="U117" s="163"/>
      <c r="V117" s="163"/>
      <c r="W117" s="163"/>
      <c r="X117" s="163"/>
      <c r="Y117" s="163"/>
      <c r="Z117" s="163"/>
      <c r="AA117" s="166"/>
      <c r="AB117" s="163"/>
      <c r="AC117" s="131" t="str">
        <f>IF(B117&lt;&gt;表一!$E$33,"与表一收入合计不一致",0)</f>
        <v>与表一收入合计不一致</v>
      </c>
    </row>
    <row r="118" s="131" customFormat="1" ht="15.95" hidden="1" customHeight="1" spans="1:29">
      <c r="A118" s="144" t="s">
        <v>1402</v>
      </c>
      <c r="B118" s="163">
        <f t="shared" si="55"/>
        <v>0</v>
      </c>
      <c r="C118" s="163">
        <f t="shared" si="56"/>
        <v>0</v>
      </c>
      <c r="D118" s="163"/>
      <c r="E118" s="163"/>
      <c r="F118" s="162"/>
      <c r="G118" s="163"/>
      <c r="H118" s="163"/>
      <c r="I118" s="163"/>
      <c r="J118" s="163"/>
      <c r="K118" s="163"/>
      <c r="L118" s="163"/>
      <c r="M118" s="163"/>
      <c r="N118" s="163"/>
      <c r="O118" s="163"/>
      <c r="P118" s="163"/>
      <c r="Q118" s="163"/>
      <c r="R118" s="163"/>
      <c r="S118" s="163"/>
      <c r="T118" s="163">
        <f t="shared" si="57"/>
        <v>0</v>
      </c>
      <c r="U118" s="163"/>
      <c r="V118" s="163"/>
      <c r="W118" s="163"/>
      <c r="X118" s="163"/>
      <c r="Y118" s="163"/>
      <c r="Z118" s="163"/>
      <c r="AA118" s="166"/>
      <c r="AB118" s="163"/>
      <c r="AC118" s="131" t="str">
        <f>IF(B118&lt;&gt;表一!$E$33,"与表一收入合计不一致",0)</f>
        <v>与表一收入合计不一致</v>
      </c>
    </row>
    <row r="119" s="131" customFormat="1" ht="15.95" hidden="1" customHeight="1" spans="1:29">
      <c r="A119" s="144" t="s">
        <v>1403</v>
      </c>
      <c r="B119" s="163">
        <f t="shared" si="55"/>
        <v>0</v>
      </c>
      <c r="C119" s="163">
        <f t="shared" si="56"/>
        <v>0</v>
      </c>
      <c r="D119" s="163"/>
      <c r="E119" s="163"/>
      <c r="F119" s="162"/>
      <c r="G119" s="163"/>
      <c r="H119" s="163"/>
      <c r="I119" s="163"/>
      <c r="J119" s="163"/>
      <c r="K119" s="163"/>
      <c r="L119" s="163"/>
      <c r="M119" s="163"/>
      <c r="N119" s="163"/>
      <c r="O119" s="163"/>
      <c r="P119" s="163"/>
      <c r="Q119" s="163"/>
      <c r="R119" s="163"/>
      <c r="S119" s="163"/>
      <c r="T119" s="163">
        <f t="shared" si="57"/>
        <v>0</v>
      </c>
      <c r="U119" s="163"/>
      <c r="V119" s="163"/>
      <c r="W119" s="163"/>
      <c r="X119" s="163"/>
      <c r="Y119" s="163"/>
      <c r="Z119" s="163"/>
      <c r="AA119" s="166"/>
      <c r="AB119" s="163"/>
      <c r="AC119" s="131" t="str">
        <f>IF(B119&lt;&gt;表一!$E$33,"与表一收入合计不一致",0)</f>
        <v>与表一收入合计不一致</v>
      </c>
    </row>
    <row r="120" s="131" customFormat="1" ht="15.95" hidden="1" customHeight="1" spans="1:29">
      <c r="A120" s="142" t="s">
        <v>1404</v>
      </c>
      <c r="B120" s="161">
        <f>B121+B122</f>
        <v>0</v>
      </c>
      <c r="C120" s="161">
        <f t="shared" ref="C120:AB120" si="58">C121+C122</f>
        <v>0</v>
      </c>
      <c r="D120" s="161">
        <f t="shared" si="58"/>
        <v>0</v>
      </c>
      <c r="E120" s="161">
        <f t="shared" si="58"/>
        <v>0</v>
      </c>
      <c r="F120" s="162">
        <f t="shared" si="58"/>
        <v>0</v>
      </c>
      <c r="G120" s="161">
        <f t="shared" si="58"/>
        <v>0</v>
      </c>
      <c r="H120" s="161">
        <f t="shared" si="58"/>
        <v>0</v>
      </c>
      <c r="I120" s="161">
        <f t="shared" si="58"/>
        <v>0</v>
      </c>
      <c r="J120" s="161">
        <f t="shared" si="58"/>
        <v>0</v>
      </c>
      <c r="K120" s="161">
        <f t="shared" si="58"/>
        <v>0</v>
      </c>
      <c r="L120" s="161">
        <f t="shared" si="58"/>
        <v>0</v>
      </c>
      <c r="M120" s="161">
        <f t="shared" si="58"/>
        <v>0</v>
      </c>
      <c r="N120" s="161">
        <f t="shared" si="58"/>
        <v>0</v>
      </c>
      <c r="O120" s="161">
        <f t="shared" si="58"/>
        <v>0</v>
      </c>
      <c r="P120" s="161">
        <f t="shared" si="58"/>
        <v>0</v>
      </c>
      <c r="Q120" s="161">
        <f t="shared" si="58"/>
        <v>0</v>
      </c>
      <c r="R120" s="161">
        <f t="shared" si="58"/>
        <v>0</v>
      </c>
      <c r="S120" s="161">
        <f t="shared" si="58"/>
        <v>0</v>
      </c>
      <c r="T120" s="161">
        <f t="shared" si="58"/>
        <v>0</v>
      </c>
      <c r="U120" s="161">
        <f t="shared" si="58"/>
        <v>0</v>
      </c>
      <c r="V120" s="161">
        <f t="shared" si="58"/>
        <v>0</v>
      </c>
      <c r="W120" s="161">
        <f t="shared" si="58"/>
        <v>0</v>
      </c>
      <c r="X120" s="161">
        <f t="shared" si="58"/>
        <v>0</v>
      </c>
      <c r="Y120" s="161">
        <f t="shared" si="58"/>
        <v>0</v>
      </c>
      <c r="Z120" s="161">
        <f t="shared" si="58"/>
        <v>0</v>
      </c>
      <c r="AA120" s="161">
        <f t="shared" si="58"/>
        <v>0</v>
      </c>
      <c r="AB120" s="161">
        <f t="shared" si="58"/>
        <v>0</v>
      </c>
      <c r="AC120" s="131" t="str">
        <f>IF(B120&lt;&gt;表一!$E$33,"与表一收入合计不一致",0)</f>
        <v>与表一收入合计不一致</v>
      </c>
    </row>
    <row r="121" s="131" customFormat="1" ht="15.95" hidden="1" customHeight="1" spans="1:29">
      <c r="A121" s="144" t="s">
        <v>1405</v>
      </c>
      <c r="B121" s="163">
        <f>C121+T121</f>
        <v>0</v>
      </c>
      <c r="C121" s="163">
        <f>SUM(D121:S121)</f>
        <v>0</v>
      </c>
      <c r="D121" s="163"/>
      <c r="E121" s="163"/>
      <c r="F121" s="162"/>
      <c r="G121" s="163"/>
      <c r="H121" s="163"/>
      <c r="I121" s="163"/>
      <c r="J121" s="163"/>
      <c r="K121" s="163"/>
      <c r="L121" s="163"/>
      <c r="M121" s="163"/>
      <c r="N121" s="163"/>
      <c r="O121" s="163"/>
      <c r="P121" s="163"/>
      <c r="Q121" s="163"/>
      <c r="R121" s="163"/>
      <c r="S121" s="163"/>
      <c r="T121" s="163">
        <f>SUM(U121:AB121)</f>
        <v>0</v>
      </c>
      <c r="U121" s="163"/>
      <c r="V121" s="163"/>
      <c r="W121" s="163"/>
      <c r="X121" s="163"/>
      <c r="Y121" s="163"/>
      <c r="Z121" s="163"/>
      <c r="AA121" s="166"/>
      <c r="AB121" s="163"/>
      <c r="AC121" s="131" t="str">
        <f>IF(B121&lt;&gt;表一!$E$33,"与表一收入合计不一致",0)</f>
        <v>与表一收入合计不一致</v>
      </c>
    </row>
    <row r="122" s="131" customFormat="1" ht="15.95" hidden="1" customHeight="1" spans="1:29">
      <c r="A122" s="145" t="s">
        <v>1306</v>
      </c>
      <c r="B122" s="164">
        <f>SUM(B123:B127)</f>
        <v>0</v>
      </c>
      <c r="C122" s="164">
        <f t="shared" ref="C122:AB122" si="59">SUM(C123:C127)</f>
        <v>0</v>
      </c>
      <c r="D122" s="164">
        <f t="shared" si="59"/>
        <v>0</v>
      </c>
      <c r="E122" s="164">
        <f t="shared" si="59"/>
        <v>0</v>
      </c>
      <c r="F122" s="162">
        <f t="shared" si="59"/>
        <v>0</v>
      </c>
      <c r="G122" s="164">
        <f t="shared" si="59"/>
        <v>0</v>
      </c>
      <c r="H122" s="164">
        <f t="shared" si="59"/>
        <v>0</v>
      </c>
      <c r="I122" s="164">
        <f t="shared" si="59"/>
        <v>0</v>
      </c>
      <c r="J122" s="164">
        <f t="shared" si="59"/>
        <v>0</v>
      </c>
      <c r="K122" s="164">
        <f t="shared" si="59"/>
        <v>0</v>
      </c>
      <c r="L122" s="164">
        <f t="shared" si="59"/>
        <v>0</v>
      </c>
      <c r="M122" s="164">
        <f t="shared" si="59"/>
        <v>0</v>
      </c>
      <c r="N122" s="164">
        <f t="shared" si="59"/>
        <v>0</v>
      </c>
      <c r="O122" s="164">
        <f t="shared" si="59"/>
        <v>0</v>
      </c>
      <c r="P122" s="164">
        <f t="shared" si="59"/>
        <v>0</v>
      </c>
      <c r="Q122" s="164">
        <f t="shared" si="59"/>
        <v>0</v>
      </c>
      <c r="R122" s="164">
        <f t="shared" si="59"/>
        <v>0</v>
      </c>
      <c r="S122" s="164">
        <f t="shared" si="59"/>
        <v>0</v>
      </c>
      <c r="T122" s="164">
        <f t="shared" si="59"/>
        <v>0</v>
      </c>
      <c r="U122" s="164">
        <f t="shared" si="59"/>
        <v>0</v>
      </c>
      <c r="V122" s="164">
        <f t="shared" si="59"/>
        <v>0</v>
      </c>
      <c r="W122" s="164">
        <f t="shared" si="59"/>
        <v>0</v>
      </c>
      <c r="X122" s="164">
        <f t="shared" si="59"/>
        <v>0</v>
      </c>
      <c r="Y122" s="164">
        <f t="shared" si="59"/>
        <v>0</v>
      </c>
      <c r="Z122" s="164">
        <f t="shared" si="59"/>
        <v>0</v>
      </c>
      <c r="AA122" s="164">
        <f t="shared" si="59"/>
        <v>0</v>
      </c>
      <c r="AB122" s="164">
        <f t="shared" si="59"/>
        <v>0</v>
      </c>
      <c r="AC122" s="131" t="str">
        <f>IF(B122&lt;&gt;表一!$E$33,"与表一收入合计不一致",0)</f>
        <v>与表一收入合计不一致</v>
      </c>
    </row>
    <row r="123" s="131" customFormat="1" ht="15.95" hidden="1" customHeight="1" spans="1:29">
      <c r="A123" s="144" t="s">
        <v>1406</v>
      </c>
      <c r="B123" s="163">
        <f>C123+T123</f>
        <v>0</v>
      </c>
      <c r="C123" s="163">
        <f>SUM(D123:S123)</f>
        <v>0</v>
      </c>
      <c r="D123" s="163"/>
      <c r="E123" s="163"/>
      <c r="F123" s="162"/>
      <c r="G123" s="163"/>
      <c r="H123" s="163"/>
      <c r="I123" s="163"/>
      <c r="J123" s="163"/>
      <c r="K123" s="163"/>
      <c r="L123" s="163"/>
      <c r="M123" s="163"/>
      <c r="N123" s="163"/>
      <c r="O123" s="163"/>
      <c r="P123" s="163"/>
      <c r="Q123" s="163"/>
      <c r="R123" s="163"/>
      <c r="S123" s="163"/>
      <c r="T123" s="163">
        <f>SUM(U123:AB123)</f>
        <v>0</v>
      </c>
      <c r="U123" s="163"/>
      <c r="V123" s="163"/>
      <c r="W123" s="163"/>
      <c r="X123" s="163"/>
      <c r="Y123" s="163"/>
      <c r="Z123" s="163"/>
      <c r="AA123" s="166"/>
      <c r="AB123" s="163"/>
      <c r="AC123" s="131" t="str">
        <f>IF(B123&lt;&gt;表一!$E$33,"与表一收入合计不一致",0)</f>
        <v>与表一收入合计不一致</v>
      </c>
    </row>
    <row r="124" s="131" customFormat="1" ht="15.95" hidden="1" customHeight="1" spans="1:29">
      <c r="A124" s="144" t="s">
        <v>1407</v>
      </c>
      <c r="B124" s="163">
        <f t="shared" ref="B124:B129" si="60">C124+T124</f>
        <v>0</v>
      </c>
      <c r="C124" s="163">
        <f t="shared" ref="C124:C129" si="61">SUM(D124:S124)</f>
        <v>0</v>
      </c>
      <c r="D124" s="163"/>
      <c r="E124" s="163"/>
      <c r="F124" s="162"/>
      <c r="G124" s="163"/>
      <c r="H124" s="163"/>
      <c r="I124" s="163"/>
      <c r="J124" s="163"/>
      <c r="K124" s="163"/>
      <c r="L124" s="163"/>
      <c r="M124" s="163"/>
      <c r="N124" s="163"/>
      <c r="O124" s="163"/>
      <c r="P124" s="163"/>
      <c r="Q124" s="163"/>
      <c r="R124" s="163"/>
      <c r="S124" s="163"/>
      <c r="T124" s="163">
        <f t="shared" ref="T124:T129" si="62">SUM(U124:AB124)</f>
        <v>0</v>
      </c>
      <c r="U124" s="163"/>
      <c r="V124" s="163"/>
      <c r="W124" s="163"/>
      <c r="X124" s="163"/>
      <c r="Y124" s="163"/>
      <c r="Z124" s="163"/>
      <c r="AA124" s="166"/>
      <c r="AB124" s="163"/>
      <c r="AC124" s="131" t="str">
        <f>IF(B124&lt;&gt;表一!$E$33,"与表一收入合计不一致",0)</f>
        <v>与表一收入合计不一致</v>
      </c>
    </row>
    <row r="125" s="131" customFormat="1" ht="15.95" hidden="1" customHeight="1" spans="1:29">
      <c r="A125" s="144" t="s">
        <v>1408</v>
      </c>
      <c r="B125" s="163">
        <f t="shared" si="60"/>
        <v>0</v>
      </c>
      <c r="C125" s="163">
        <f t="shared" si="61"/>
        <v>0</v>
      </c>
      <c r="D125" s="163"/>
      <c r="E125" s="163"/>
      <c r="F125" s="162"/>
      <c r="G125" s="163"/>
      <c r="H125" s="163"/>
      <c r="I125" s="163"/>
      <c r="J125" s="163"/>
      <c r="K125" s="163"/>
      <c r="L125" s="163"/>
      <c r="M125" s="163"/>
      <c r="N125" s="163"/>
      <c r="O125" s="163"/>
      <c r="P125" s="163"/>
      <c r="Q125" s="163"/>
      <c r="R125" s="163"/>
      <c r="S125" s="163"/>
      <c r="T125" s="163">
        <f t="shared" si="62"/>
        <v>0</v>
      </c>
      <c r="U125" s="163"/>
      <c r="V125" s="163"/>
      <c r="W125" s="163"/>
      <c r="X125" s="163"/>
      <c r="Y125" s="163"/>
      <c r="Z125" s="163"/>
      <c r="AA125" s="166"/>
      <c r="AB125" s="163"/>
      <c r="AC125" s="131" t="str">
        <f>IF(B125&lt;&gt;表一!$E$33,"与表一收入合计不一致",0)</f>
        <v>与表一收入合计不一致</v>
      </c>
    </row>
    <row r="126" s="131" customFormat="1" ht="15.95" hidden="1" customHeight="1" spans="1:29">
      <c r="A126" s="144" t="s">
        <v>1409</v>
      </c>
      <c r="B126" s="163">
        <f t="shared" si="60"/>
        <v>0</v>
      </c>
      <c r="C126" s="163">
        <f t="shared" si="61"/>
        <v>0</v>
      </c>
      <c r="D126" s="163"/>
      <c r="E126" s="163"/>
      <c r="F126" s="162"/>
      <c r="G126" s="163"/>
      <c r="H126" s="163"/>
      <c r="I126" s="163"/>
      <c r="J126" s="163"/>
      <c r="K126" s="163"/>
      <c r="L126" s="163"/>
      <c r="M126" s="163"/>
      <c r="N126" s="163"/>
      <c r="O126" s="163"/>
      <c r="P126" s="163"/>
      <c r="Q126" s="163"/>
      <c r="R126" s="163"/>
      <c r="S126" s="163"/>
      <c r="T126" s="163">
        <f t="shared" si="62"/>
        <v>0</v>
      </c>
      <c r="U126" s="163"/>
      <c r="V126" s="163"/>
      <c r="W126" s="163"/>
      <c r="X126" s="163"/>
      <c r="Y126" s="163"/>
      <c r="Z126" s="163"/>
      <c r="AA126" s="166"/>
      <c r="AB126" s="163"/>
      <c r="AC126" s="131" t="str">
        <f>IF(B126&lt;&gt;表一!$E$33,"与表一收入合计不一致",0)</f>
        <v>与表一收入合计不一致</v>
      </c>
    </row>
    <row r="127" s="131" customFormat="1" ht="15.95" hidden="1" customHeight="1" spans="1:29">
      <c r="A127" s="144" t="s">
        <v>1410</v>
      </c>
      <c r="B127" s="163">
        <f t="shared" si="60"/>
        <v>0</v>
      </c>
      <c r="C127" s="163">
        <f t="shared" si="61"/>
        <v>0</v>
      </c>
      <c r="D127" s="163"/>
      <c r="E127" s="163"/>
      <c r="F127" s="162"/>
      <c r="G127" s="163"/>
      <c r="H127" s="163"/>
      <c r="I127" s="163"/>
      <c r="J127" s="163"/>
      <c r="K127" s="163"/>
      <c r="L127" s="163"/>
      <c r="M127" s="163"/>
      <c r="N127" s="163"/>
      <c r="O127" s="163"/>
      <c r="P127" s="163"/>
      <c r="Q127" s="163"/>
      <c r="R127" s="163"/>
      <c r="S127" s="163"/>
      <c r="T127" s="163">
        <f t="shared" si="62"/>
        <v>0</v>
      </c>
      <c r="U127" s="163"/>
      <c r="V127" s="163"/>
      <c r="W127" s="163"/>
      <c r="X127" s="163"/>
      <c r="Y127" s="163"/>
      <c r="Z127" s="163"/>
      <c r="AA127" s="166"/>
      <c r="AB127" s="163"/>
      <c r="AC127" s="131" t="str">
        <f>IF(B127&lt;&gt;表一!$E$33,"与表一收入合计不一致",0)</f>
        <v>与表一收入合计不一致</v>
      </c>
    </row>
    <row r="128" s="131" customFormat="1" ht="15.95" hidden="1" customHeight="1" spans="1:29">
      <c r="A128" s="142" t="s">
        <v>1411</v>
      </c>
      <c r="B128" s="161">
        <f>B129+B130</f>
        <v>0</v>
      </c>
      <c r="C128" s="161">
        <f t="shared" ref="C128:AB128" si="63">C129+C130</f>
        <v>0</v>
      </c>
      <c r="D128" s="161">
        <f t="shared" si="63"/>
        <v>0</v>
      </c>
      <c r="E128" s="161">
        <f t="shared" si="63"/>
        <v>0</v>
      </c>
      <c r="F128" s="162">
        <f t="shared" si="63"/>
        <v>0</v>
      </c>
      <c r="G128" s="161">
        <f t="shared" si="63"/>
        <v>0</v>
      </c>
      <c r="H128" s="161">
        <f t="shared" si="63"/>
        <v>0</v>
      </c>
      <c r="I128" s="161">
        <f t="shared" si="63"/>
        <v>0</v>
      </c>
      <c r="J128" s="161">
        <f t="shared" si="63"/>
        <v>0</v>
      </c>
      <c r="K128" s="161">
        <f t="shared" si="63"/>
        <v>0</v>
      </c>
      <c r="L128" s="161">
        <f t="shared" si="63"/>
        <v>0</v>
      </c>
      <c r="M128" s="161">
        <f t="shared" si="63"/>
        <v>0</v>
      </c>
      <c r="N128" s="161">
        <f t="shared" si="63"/>
        <v>0</v>
      </c>
      <c r="O128" s="161">
        <f t="shared" si="63"/>
        <v>0</v>
      </c>
      <c r="P128" s="161">
        <f t="shared" si="63"/>
        <v>0</v>
      </c>
      <c r="Q128" s="161">
        <f t="shared" si="63"/>
        <v>0</v>
      </c>
      <c r="R128" s="161">
        <f t="shared" si="63"/>
        <v>0</v>
      </c>
      <c r="S128" s="161">
        <f t="shared" si="63"/>
        <v>0</v>
      </c>
      <c r="T128" s="161">
        <f t="shared" si="63"/>
        <v>0</v>
      </c>
      <c r="U128" s="161">
        <f t="shared" si="63"/>
        <v>0</v>
      </c>
      <c r="V128" s="161">
        <f t="shared" si="63"/>
        <v>0</v>
      </c>
      <c r="W128" s="161">
        <f t="shared" si="63"/>
        <v>0</v>
      </c>
      <c r="X128" s="161">
        <f t="shared" si="63"/>
        <v>0</v>
      </c>
      <c r="Y128" s="161">
        <f t="shared" si="63"/>
        <v>0</v>
      </c>
      <c r="Z128" s="161">
        <f t="shared" si="63"/>
        <v>0</v>
      </c>
      <c r="AA128" s="161">
        <f t="shared" si="63"/>
        <v>0</v>
      </c>
      <c r="AB128" s="161">
        <f t="shared" si="63"/>
        <v>0</v>
      </c>
      <c r="AC128" s="131" t="str">
        <f>IF(B128&lt;&gt;表一!$E$33,"与表一收入合计不一致",0)</f>
        <v>与表一收入合计不一致</v>
      </c>
    </row>
    <row r="129" s="131" customFormat="1" ht="15.95" hidden="1" customHeight="1" spans="1:29">
      <c r="A129" s="144" t="s">
        <v>1412</v>
      </c>
      <c r="B129" s="163">
        <f t="shared" si="60"/>
        <v>0</v>
      </c>
      <c r="C129" s="163">
        <f t="shared" si="61"/>
        <v>0</v>
      </c>
      <c r="D129" s="163"/>
      <c r="E129" s="163"/>
      <c r="F129" s="162"/>
      <c r="G129" s="163"/>
      <c r="H129" s="163"/>
      <c r="I129" s="163"/>
      <c r="J129" s="163"/>
      <c r="K129" s="163"/>
      <c r="L129" s="163"/>
      <c r="M129" s="163"/>
      <c r="N129" s="163"/>
      <c r="O129" s="163"/>
      <c r="P129" s="163"/>
      <c r="Q129" s="163"/>
      <c r="R129" s="163"/>
      <c r="S129" s="163"/>
      <c r="T129" s="163">
        <f t="shared" si="62"/>
        <v>0</v>
      </c>
      <c r="U129" s="163"/>
      <c r="V129" s="163"/>
      <c r="W129" s="163"/>
      <c r="X129" s="163"/>
      <c r="Y129" s="163"/>
      <c r="Z129" s="163"/>
      <c r="AA129" s="166"/>
      <c r="AB129" s="163"/>
      <c r="AC129" s="131" t="str">
        <f>IF(B129&lt;&gt;表一!$E$33,"与表一收入合计不一致",0)</f>
        <v>与表一收入合计不一致</v>
      </c>
    </row>
    <row r="130" s="131" customFormat="1" ht="15.95" hidden="1" customHeight="1" spans="1:29">
      <c r="A130" s="145" t="s">
        <v>1306</v>
      </c>
      <c r="B130" s="164">
        <f>SUM(B131:B137)</f>
        <v>0</v>
      </c>
      <c r="C130" s="164">
        <f t="shared" ref="C130:AB130" si="64">SUM(C131:C137)</f>
        <v>0</v>
      </c>
      <c r="D130" s="164">
        <f t="shared" si="64"/>
        <v>0</v>
      </c>
      <c r="E130" s="164">
        <f t="shared" si="64"/>
        <v>0</v>
      </c>
      <c r="F130" s="162">
        <f t="shared" si="64"/>
        <v>0</v>
      </c>
      <c r="G130" s="164">
        <f t="shared" si="64"/>
        <v>0</v>
      </c>
      <c r="H130" s="164">
        <f t="shared" si="64"/>
        <v>0</v>
      </c>
      <c r="I130" s="164">
        <f t="shared" si="64"/>
        <v>0</v>
      </c>
      <c r="J130" s="164">
        <f t="shared" si="64"/>
        <v>0</v>
      </c>
      <c r="K130" s="164">
        <f t="shared" si="64"/>
        <v>0</v>
      </c>
      <c r="L130" s="164">
        <f t="shared" si="64"/>
        <v>0</v>
      </c>
      <c r="M130" s="164">
        <f t="shared" si="64"/>
        <v>0</v>
      </c>
      <c r="N130" s="164">
        <f t="shared" si="64"/>
        <v>0</v>
      </c>
      <c r="O130" s="164">
        <f t="shared" si="64"/>
        <v>0</v>
      </c>
      <c r="P130" s="164">
        <f t="shared" si="64"/>
        <v>0</v>
      </c>
      <c r="Q130" s="164">
        <f t="shared" si="64"/>
        <v>0</v>
      </c>
      <c r="R130" s="164">
        <f t="shared" si="64"/>
        <v>0</v>
      </c>
      <c r="S130" s="164">
        <f t="shared" si="64"/>
        <v>0</v>
      </c>
      <c r="T130" s="164">
        <f t="shared" si="64"/>
        <v>0</v>
      </c>
      <c r="U130" s="164">
        <f t="shared" si="64"/>
        <v>0</v>
      </c>
      <c r="V130" s="164">
        <f t="shared" si="64"/>
        <v>0</v>
      </c>
      <c r="W130" s="164">
        <f t="shared" si="64"/>
        <v>0</v>
      </c>
      <c r="X130" s="164">
        <f t="shared" si="64"/>
        <v>0</v>
      </c>
      <c r="Y130" s="164">
        <f t="shared" si="64"/>
        <v>0</v>
      </c>
      <c r="Z130" s="164">
        <f t="shared" si="64"/>
        <v>0</v>
      </c>
      <c r="AA130" s="164">
        <f t="shared" si="64"/>
        <v>0</v>
      </c>
      <c r="AB130" s="164">
        <f t="shared" si="64"/>
        <v>0</v>
      </c>
      <c r="AC130" s="131" t="str">
        <f>IF(B130&lt;&gt;表一!$E$33,"与表一收入合计不一致",0)</f>
        <v>与表一收入合计不一致</v>
      </c>
    </row>
    <row r="131" s="131" customFormat="1" ht="15.95" hidden="1" customHeight="1" spans="1:29">
      <c r="A131" s="144" t="s">
        <v>1413</v>
      </c>
      <c r="B131" s="163">
        <f>C131+T131</f>
        <v>0</v>
      </c>
      <c r="C131" s="163">
        <f>SUM(D131:S131)</f>
        <v>0</v>
      </c>
      <c r="D131" s="163"/>
      <c r="E131" s="163"/>
      <c r="F131" s="162"/>
      <c r="G131" s="163"/>
      <c r="H131" s="163"/>
      <c r="I131" s="163"/>
      <c r="J131" s="163"/>
      <c r="K131" s="163"/>
      <c r="L131" s="163"/>
      <c r="M131" s="163"/>
      <c r="N131" s="163"/>
      <c r="O131" s="163"/>
      <c r="P131" s="163"/>
      <c r="Q131" s="163"/>
      <c r="R131" s="163"/>
      <c r="S131" s="163"/>
      <c r="T131" s="163">
        <f>SUM(U131:AB131)</f>
        <v>0</v>
      </c>
      <c r="U131" s="163"/>
      <c r="V131" s="163"/>
      <c r="W131" s="163"/>
      <c r="X131" s="163"/>
      <c r="Y131" s="163"/>
      <c r="Z131" s="163"/>
      <c r="AA131" s="166"/>
      <c r="AB131" s="163"/>
      <c r="AC131" s="131" t="str">
        <f>IF(B131&lt;&gt;表一!$E$33,"与表一收入合计不一致",0)</f>
        <v>与表一收入合计不一致</v>
      </c>
    </row>
    <row r="132" s="131" customFormat="1" ht="15.95" hidden="1" customHeight="1" spans="1:29">
      <c r="A132" s="144" t="s">
        <v>1414</v>
      </c>
      <c r="B132" s="163">
        <f t="shared" ref="B132:B137" si="65">C132+T132</f>
        <v>0</v>
      </c>
      <c r="C132" s="163">
        <f t="shared" ref="C132:C137" si="66">SUM(D132:S132)</f>
        <v>0</v>
      </c>
      <c r="D132" s="163"/>
      <c r="E132" s="163"/>
      <c r="F132" s="162"/>
      <c r="G132" s="163"/>
      <c r="H132" s="163"/>
      <c r="I132" s="163"/>
      <c r="J132" s="163"/>
      <c r="K132" s="163"/>
      <c r="L132" s="163"/>
      <c r="M132" s="163"/>
      <c r="N132" s="163"/>
      <c r="O132" s="163"/>
      <c r="P132" s="163"/>
      <c r="Q132" s="163"/>
      <c r="R132" s="163"/>
      <c r="S132" s="163"/>
      <c r="T132" s="163">
        <f t="shared" ref="T132:T137" si="67">SUM(U132:AB132)</f>
        <v>0</v>
      </c>
      <c r="U132" s="163"/>
      <c r="V132" s="163"/>
      <c r="W132" s="163"/>
      <c r="X132" s="163"/>
      <c r="Y132" s="163"/>
      <c r="Z132" s="163"/>
      <c r="AA132" s="166"/>
      <c r="AB132" s="163"/>
      <c r="AC132" s="131" t="str">
        <f>IF(B132&lt;&gt;表一!$E$33,"与表一收入合计不一致",0)</f>
        <v>与表一收入合计不一致</v>
      </c>
    </row>
    <row r="133" s="131" customFormat="1" ht="15.95" hidden="1" customHeight="1" spans="1:29">
      <c r="A133" s="144" t="s">
        <v>1415</v>
      </c>
      <c r="B133" s="163">
        <f t="shared" si="65"/>
        <v>0</v>
      </c>
      <c r="C133" s="163">
        <f t="shared" si="66"/>
        <v>0</v>
      </c>
      <c r="D133" s="163"/>
      <c r="E133" s="163"/>
      <c r="F133" s="162"/>
      <c r="G133" s="163"/>
      <c r="H133" s="163"/>
      <c r="I133" s="163"/>
      <c r="J133" s="163"/>
      <c r="K133" s="163"/>
      <c r="L133" s="163"/>
      <c r="M133" s="163"/>
      <c r="N133" s="163"/>
      <c r="O133" s="163"/>
      <c r="P133" s="163"/>
      <c r="Q133" s="163"/>
      <c r="R133" s="163"/>
      <c r="S133" s="163"/>
      <c r="T133" s="163">
        <f t="shared" si="67"/>
        <v>0</v>
      </c>
      <c r="U133" s="163"/>
      <c r="V133" s="163"/>
      <c r="W133" s="163"/>
      <c r="X133" s="163"/>
      <c r="Y133" s="163"/>
      <c r="Z133" s="163"/>
      <c r="AA133" s="166"/>
      <c r="AB133" s="163"/>
      <c r="AC133" s="131" t="str">
        <f>IF(B133&lt;&gt;表一!$E$33,"与表一收入合计不一致",0)</f>
        <v>与表一收入合计不一致</v>
      </c>
    </row>
    <row r="134" s="131" customFormat="1" ht="15.95" hidden="1" customHeight="1" spans="1:29">
      <c r="A134" s="144" t="s">
        <v>1416</v>
      </c>
      <c r="B134" s="163">
        <f t="shared" si="65"/>
        <v>0</v>
      </c>
      <c r="C134" s="163">
        <f t="shared" si="66"/>
        <v>0</v>
      </c>
      <c r="D134" s="163"/>
      <c r="E134" s="163"/>
      <c r="F134" s="162"/>
      <c r="G134" s="163"/>
      <c r="H134" s="163"/>
      <c r="I134" s="163"/>
      <c r="J134" s="163"/>
      <c r="K134" s="163"/>
      <c r="L134" s="163"/>
      <c r="M134" s="163"/>
      <c r="N134" s="163"/>
      <c r="O134" s="163"/>
      <c r="P134" s="163"/>
      <c r="Q134" s="163"/>
      <c r="R134" s="163"/>
      <c r="S134" s="163"/>
      <c r="T134" s="163">
        <f t="shared" si="67"/>
        <v>0</v>
      </c>
      <c r="U134" s="163"/>
      <c r="V134" s="163"/>
      <c r="W134" s="163"/>
      <c r="X134" s="163"/>
      <c r="Y134" s="163"/>
      <c r="Z134" s="163"/>
      <c r="AA134" s="166"/>
      <c r="AB134" s="163"/>
      <c r="AC134" s="131" t="str">
        <f>IF(B134&lt;&gt;表一!$E$33,"与表一收入合计不一致",0)</f>
        <v>与表一收入合计不一致</v>
      </c>
    </row>
    <row r="135" s="131" customFormat="1" ht="15.95" hidden="1" customHeight="1" spans="1:29">
      <c r="A135" s="144" t="s">
        <v>1417</v>
      </c>
      <c r="B135" s="163">
        <f t="shared" si="65"/>
        <v>0</v>
      </c>
      <c r="C135" s="163">
        <f t="shared" si="66"/>
        <v>0</v>
      </c>
      <c r="D135" s="163"/>
      <c r="E135" s="163"/>
      <c r="F135" s="162"/>
      <c r="G135" s="163"/>
      <c r="H135" s="163"/>
      <c r="I135" s="163"/>
      <c r="J135" s="163"/>
      <c r="K135" s="163"/>
      <c r="L135" s="163"/>
      <c r="M135" s="163"/>
      <c r="N135" s="163"/>
      <c r="O135" s="163"/>
      <c r="P135" s="163"/>
      <c r="Q135" s="163"/>
      <c r="R135" s="163"/>
      <c r="S135" s="163"/>
      <c r="T135" s="163">
        <f t="shared" si="67"/>
        <v>0</v>
      </c>
      <c r="U135" s="163"/>
      <c r="V135" s="163"/>
      <c r="W135" s="163"/>
      <c r="X135" s="163"/>
      <c r="Y135" s="163"/>
      <c r="Z135" s="163"/>
      <c r="AA135" s="166"/>
      <c r="AB135" s="163"/>
      <c r="AC135" s="131" t="str">
        <f>IF(B135&lt;&gt;表一!$E$33,"与表一收入合计不一致",0)</f>
        <v>与表一收入合计不一致</v>
      </c>
    </row>
    <row r="136" s="131" customFormat="1" ht="15.95" hidden="1" customHeight="1" spans="1:29">
      <c r="A136" s="144" t="s">
        <v>1418</v>
      </c>
      <c r="B136" s="163">
        <f t="shared" si="65"/>
        <v>0</v>
      </c>
      <c r="C136" s="163">
        <f t="shared" si="66"/>
        <v>0</v>
      </c>
      <c r="D136" s="163"/>
      <c r="E136" s="163"/>
      <c r="F136" s="162"/>
      <c r="G136" s="163"/>
      <c r="H136" s="163"/>
      <c r="I136" s="163"/>
      <c r="J136" s="163"/>
      <c r="K136" s="163"/>
      <c r="L136" s="163"/>
      <c r="M136" s="163"/>
      <c r="N136" s="163"/>
      <c r="O136" s="163"/>
      <c r="P136" s="163"/>
      <c r="Q136" s="163"/>
      <c r="R136" s="163"/>
      <c r="S136" s="163"/>
      <c r="T136" s="163">
        <f t="shared" si="67"/>
        <v>0</v>
      </c>
      <c r="U136" s="163"/>
      <c r="V136" s="163"/>
      <c r="W136" s="163"/>
      <c r="X136" s="163"/>
      <c r="Y136" s="163"/>
      <c r="Z136" s="163"/>
      <c r="AA136" s="166"/>
      <c r="AB136" s="163"/>
      <c r="AC136" s="131" t="str">
        <f>IF(B136&lt;&gt;表一!$E$33,"与表一收入合计不一致",0)</f>
        <v>与表一收入合计不一致</v>
      </c>
    </row>
    <row r="137" s="131" customFormat="1" ht="15.95" hidden="1" customHeight="1" spans="1:29">
      <c r="A137" s="144" t="s">
        <v>1419</v>
      </c>
      <c r="B137" s="163">
        <f t="shared" si="65"/>
        <v>0</v>
      </c>
      <c r="C137" s="163">
        <f t="shared" si="66"/>
        <v>0</v>
      </c>
      <c r="D137" s="163"/>
      <c r="E137" s="163"/>
      <c r="F137" s="162"/>
      <c r="G137" s="163"/>
      <c r="H137" s="163"/>
      <c r="I137" s="163"/>
      <c r="J137" s="163"/>
      <c r="K137" s="163"/>
      <c r="L137" s="163"/>
      <c r="M137" s="163"/>
      <c r="N137" s="163"/>
      <c r="O137" s="163"/>
      <c r="P137" s="163"/>
      <c r="Q137" s="163"/>
      <c r="R137" s="163"/>
      <c r="S137" s="163"/>
      <c r="T137" s="163">
        <f t="shared" si="67"/>
        <v>0</v>
      </c>
      <c r="U137" s="163"/>
      <c r="V137" s="163"/>
      <c r="W137" s="163"/>
      <c r="X137" s="163"/>
      <c r="Y137" s="163"/>
      <c r="Z137" s="163"/>
      <c r="AA137" s="166"/>
      <c r="AB137" s="163"/>
      <c r="AC137" s="131" t="str">
        <f>IF(B137&lt;&gt;表一!$E$33,"与表一收入合计不一致",0)</f>
        <v>与表一收入合计不一致</v>
      </c>
    </row>
    <row r="138" s="131" customFormat="1" ht="15.95" hidden="1" customHeight="1" spans="1:29">
      <c r="A138" s="142" t="s">
        <v>1420</v>
      </c>
      <c r="B138" s="161">
        <f>B139+B140</f>
        <v>0</v>
      </c>
      <c r="C138" s="161">
        <f t="shared" ref="C138:AB138" si="68">C139+C140</f>
        <v>0</v>
      </c>
      <c r="D138" s="161">
        <f t="shared" si="68"/>
        <v>0</v>
      </c>
      <c r="E138" s="161">
        <f t="shared" si="68"/>
        <v>0</v>
      </c>
      <c r="F138" s="162">
        <f t="shared" si="68"/>
        <v>0</v>
      </c>
      <c r="G138" s="161">
        <f t="shared" si="68"/>
        <v>0</v>
      </c>
      <c r="H138" s="161">
        <f t="shared" si="68"/>
        <v>0</v>
      </c>
      <c r="I138" s="161">
        <f t="shared" si="68"/>
        <v>0</v>
      </c>
      <c r="J138" s="161">
        <f t="shared" si="68"/>
        <v>0</v>
      </c>
      <c r="K138" s="161">
        <f t="shared" si="68"/>
        <v>0</v>
      </c>
      <c r="L138" s="161">
        <f t="shared" si="68"/>
        <v>0</v>
      </c>
      <c r="M138" s="161">
        <f t="shared" si="68"/>
        <v>0</v>
      </c>
      <c r="N138" s="161">
        <f t="shared" si="68"/>
        <v>0</v>
      </c>
      <c r="O138" s="161">
        <f t="shared" si="68"/>
        <v>0</v>
      </c>
      <c r="P138" s="161">
        <f t="shared" si="68"/>
        <v>0</v>
      </c>
      <c r="Q138" s="161">
        <f t="shared" si="68"/>
        <v>0</v>
      </c>
      <c r="R138" s="161">
        <f t="shared" si="68"/>
        <v>0</v>
      </c>
      <c r="S138" s="161">
        <f t="shared" si="68"/>
        <v>0</v>
      </c>
      <c r="T138" s="161">
        <f t="shared" si="68"/>
        <v>0</v>
      </c>
      <c r="U138" s="161">
        <f t="shared" si="68"/>
        <v>0</v>
      </c>
      <c r="V138" s="161">
        <f t="shared" si="68"/>
        <v>0</v>
      </c>
      <c r="W138" s="161">
        <f t="shared" si="68"/>
        <v>0</v>
      </c>
      <c r="X138" s="161">
        <f t="shared" si="68"/>
        <v>0</v>
      </c>
      <c r="Y138" s="161">
        <f t="shared" si="68"/>
        <v>0</v>
      </c>
      <c r="Z138" s="161">
        <f t="shared" si="68"/>
        <v>0</v>
      </c>
      <c r="AA138" s="161">
        <f t="shared" si="68"/>
        <v>0</v>
      </c>
      <c r="AB138" s="161">
        <f t="shared" si="68"/>
        <v>0</v>
      </c>
      <c r="AC138" s="131" t="str">
        <f>IF(B138&lt;&gt;表一!$E$33,"与表一收入合计不一致",0)</f>
        <v>与表一收入合计不一致</v>
      </c>
    </row>
    <row r="139" s="131" customFormat="1" ht="15.95" hidden="1" customHeight="1" spans="1:29">
      <c r="A139" s="144" t="s">
        <v>1421</v>
      </c>
      <c r="B139" s="163">
        <f>C139+T139</f>
        <v>0</v>
      </c>
      <c r="C139" s="163">
        <f>SUM(D139:S139)</f>
        <v>0</v>
      </c>
      <c r="D139" s="163"/>
      <c r="E139" s="163"/>
      <c r="F139" s="162"/>
      <c r="G139" s="163"/>
      <c r="H139" s="163"/>
      <c r="I139" s="163"/>
      <c r="J139" s="163"/>
      <c r="K139" s="163"/>
      <c r="L139" s="163"/>
      <c r="M139" s="163"/>
      <c r="N139" s="163"/>
      <c r="O139" s="163"/>
      <c r="P139" s="163"/>
      <c r="Q139" s="163"/>
      <c r="R139" s="163"/>
      <c r="S139" s="163"/>
      <c r="T139" s="163">
        <f>SUM(U139:AB139)</f>
        <v>0</v>
      </c>
      <c r="U139" s="163"/>
      <c r="V139" s="163"/>
      <c r="W139" s="163"/>
      <c r="X139" s="163"/>
      <c r="Y139" s="163"/>
      <c r="Z139" s="163"/>
      <c r="AA139" s="166"/>
      <c r="AB139" s="163"/>
      <c r="AC139" s="131" t="str">
        <f>IF(B139&lt;&gt;表一!$E$33,"与表一收入合计不一致",0)</f>
        <v>与表一收入合计不一致</v>
      </c>
    </row>
    <row r="140" s="131" customFormat="1" ht="15.95" hidden="1" customHeight="1" spans="1:29">
      <c r="A140" s="145" t="s">
        <v>1306</v>
      </c>
      <c r="B140" s="164">
        <f>SUM(B141:B144)</f>
        <v>0</v>
      </c>
      <c r="C140" s="164">
        <f t="shared" ref="C140:AB140" si="69">SUM(C141:C144)</f>
        <v>0</v>
      </c>
      <c r="D140" s="164">
        <f t="shared" si="69"/>
        <v>0</v>
      </c>
      <c r="E140" s="164">
        <f t="shared" si="69"/>
        <v>0</v>
      </c>
      <c r="F140" s="162">
        <f t="shared" si="69"/>
        <v>0</v>
      </c>
      <c r="G140" s="164">
        <f t="shared" si="69"/>
        <v>0</v>
      </c>
      <c r="H140" s="164">
        <f t="shared" si="69"/>
        <v>0</v>
      </c>
      <c r="I140" s="164">
        <f t="shared" si="69"/>
        <v>0</v>
      </c>
      <c r="J140" s="164">
        <f t="shared" si="69"/>
        <v>0</v>
      </c>
      <c r="K140" s="164">
        <f t="shared" si="69"/>
        <v>0</v>
      </c>
      <c r="L140" s="164">
        <f t="shared" si="69"/>
        <v>0</v>
      </c>
      <c r="M140" s="164">
        <f t="shared" si="69"/>
        <v>0</v>
      </c>
      <c r="N140" s="164">
        <f t="shared" si="69"/>
        <v>0</v>
      </c>
      <c r="O140" s="164">
        <f t="shared" si="69"/>
        <v>0</v>
      </c>
      <c r="P140" s="164">
        <f t="shared" si="69"/>
        <v>0</v>
      </c>
      <c r="Q140" s="164">
        <f t="shared" si="69"/>
        <v>0</v>
      </c>
      <c r="R140" s="164">
        <f t="shared" si="69"/>
        <v>0</v>
      </c>
      <c r="S140" s="164">
        <f t="shared" si="69"/>
        <v>0</v>
      </c>
      <c r="T140" s="164">
        <f t="shared" si="69"/>
        <v>0</v>
      </c>
      <c r="U140" s="164">
        <f t="shared" si="69"/>
        <v>0</v>
      </c>
      <c r="V140" s="164">
        <f t="shared" si="69"/>
        <v>0</v>
      </c>
      <c r="W140" s="164">
        <f t="shared" si="69"/>
        <v>0</v>
      </c>
      <c r="X140" s="164">
        <f t="shared" si="69"/>
        <v>0</v>
      </c>
      <c r="Y140" s="164">
        <f t="shared" si="69"/>
        <v>0</v>
      </c>
      <c r="Z140" s="164">
        <f t="shared" si="69"/>
        <v>0</v>
      </c>
      <c r="AA140" s="164">
        <f t="shared" si="69"/>
        <v>0</v>
      </c>
      <c r="AB140" s="164">
        <f t="shared" si="69"/>
        <v>0</v>
      </c>
      <c r="AC140" s="131" t="str">
        <f>IF(B140&lt;&gt;表一!$E$33,"与表一收入合计不一致",0)</f>
        <v>与表一收入合计不一致</v>
      </c>
    </row>
    <row r="141" s="131" customFormat="1" ht="15.95" hidden="1" customHeight="1" spans="1:29">
      <c r="A141" s="144" t="s">
        <v>1422</v>
      </c>
      <c r="B141" s="163">
        <f t="shared" ref="B141:B146" si="70">C141+T141</f>
        <v>0</v>
      </c>
      <c r="C141" s="163">
        <f t="shared" ref="C141:C146" si="71">SUM(D141:S141)</f>
        <v>0</v>
      </c>
      <c r="D141" s="163"/>
      <c r="E141" s="163"/>
      <c r="F141" s="162"/>
      <c r="G141" s="163"/>
      <c r="H141" s="163"/>
      <c r="I141" s="163"/>
      <c r="J141" s="163"/>
      <c r="K141" s="163"/>
      <c r="L141" s="163"/>
      <c r="M141" s="163"/>
      <c r="N141" s="163"/>
      <c r="O141" s="163"/>
      <c r="P141" s="163"/>
      <c r="Q141" s="163"/>
      <c r="R141" s="163"/>
      <c r="S141" s="163"/>
      <c r="T141" s="163">
        <f t="shared" ref="T141:T146" si="72">SUM(U141:AB141)</f>
        <v>0</v>
      </c>
      <c r="U141" s="163"/>
      <c r="V141" s="163"/>
      <c r="W141" s="163"/>
      <c r="X141" s="163"/>
      <c r="Y141" s="163"/>
      <c r="Z141" s="163"/>
      <c r="AA141" s="166"/>
      <c r="AB141" s="163"/>
      <c r="AC141" s="131" t="str">
        <f>IF(B141&lt;&gt;表一!$E$33,"与表一收入合计不一致",0)</f>
        <v>与表一收入合计不一致</v>
      </c>
    </row>
    <row r="142" s="131" customFormat="1" ht="15.95" hidden="1" customHeight="1" spans="1:29">
      <c r="A142" s="144" t="s">
        <v>1423</v>
      </c>
      <c r="B142" s="163">
        <f t="shared" si="70"/>
        <v>0</v>
      </c>
      <c r="C142" s="163">
        <f t="shared" si="71"/>
        <v>0</v>
      </c>
      <c r="D142" s="163"/>
      <c r="E142" s="163"/>
      <c r="F142" s="162"/>
      <c r="G142" s="163"/>
      <c r="H142" s="163"/>
      <c r="I142" s="163"/>
      <c r="J142" s="163"/>
      <c r="K142" s="163"/>
      <c r="L142" s="163"/>
      <c r="M142" s="163"/>
      <c r="N142" s="163"/>
      <c r="O142" s="163"/>
      <c r="P142" s="163"/>
      <c r="Q142" s="163"/>
      <c r="R142" s="163"/>
      <c r="S142" s="163"/>
      <c r="T142" s="163">
        <f t="shared" si="72"/>
        <v>0</v>
      </c>
      <c r="U142" s="163"/>
      <c r="V142" s="163"/>
      <c r="W142" s="163"/>
      <c r="X142" s="163"/>
      <c r="Y142" s="163"/>
      <c r="Z142" s="163"/>
      <c r="AA142" s="166"/>
      <c r="AB142" s="163"/>
      <c r="AC142" s="131" t="str">
        <f>IF(B142&lt;&gt;表一!$E$33,"与表一收入合计不一致",0)</f>
        <v>与表一收入合计不一致</v>
      </c>
    </row>
    <row r="143" s="131" customFormat="1" ht="15.95" hidden="1" customHeight="1" spans="1:29">
      <c r="A143" s="144" t="s">
        <v>1424</v>
      </c>
      <c r="B143" s="163">
        <f t="shared" si="70"/>
        <v>0</v>
      </c>
      <c r="C143" s="163">
        <f t="shared" si="71"/>
        <v>0</v>
      </c>
      <c r="D143" s="163"/>
      <c r="E143" s="163"/>
      <c r="F143" s="162"/>
      <c r="G143" s="163"/>
      <c r="H143" s="163"/>
      <c r="I143" s="163"/>
      <c r="J143" s="163"/>
      <c r="K143" s="163"/>
      <c r="L143" s="163"/>
      <c r="M143" s="163"/>
      <c r="N143" s="163"/>
      <c r="O143" s="163"/>
      <c r="P143" s="163"/>
      <c r="Q143" s="163"/>
      <c r="R143" s="163"/>
      <c r="S143" s="163"/>
      <c r="T143" s="163">
        <f t="shared" si="72"/>
        <v>0</v>
      </c>
      <c r="U143" s="163"/>
      <c r="V143" s="163"/>
      <c r="W143" s="163"/>
      <c r="X143" s="163"/>
      <c r="Y143" s="163"/>
      <c r="Z143" s="163"/>
      <c r="AA143" s="166"/>
      <c r="AB143" s="163"/>
      <c r="AC143" s="131" t="str">
        <f>IF(B143&lt;&gt;表一!$E$33,"与表一收入合计不一致",0)</f>
        <v>与表一收入合计不一致</v>
      </c>
    </row>
    <row r="144" s="131" customFormat="1" ht="15.95" hidden="1" customHeight="1" spans="1:29">
      <c r="A144" s="144" t="s">
        <v>1425</v>
      </c>
      <c r="B144" s="163">
        <f t="shared" si="70"/>
        <v>0</v>
      </c>
      <c r="C144" s="163">
        <f t="shared" si="71"/>
        <v>0</v>
      </c>
      <c r="D144" s="163"/>
      <c r="E144" s="163"/>
      <c r="F144" s="162"/>
      <c r="G144" s="163"/>
      <c r="H144" s="163"/>
      <c r="I144" s="163"/>
      <c r="J144" s="163"/>
      <c r="K144" s="163"/>
      <c r="L144" s="163"/>
      <c r="M144" s="163"/>
      <c r="N144" s="163"/>
      <c r="O144" s="163"/>
      <c r="P144" s="163"/>
      <c r="Q144" s="163"/>
      <c r="R144" s="163"/>
      <c r="S144" s="163"/>
      <c r="T144" s="163">
        <f t="shared" si="72"/>
        <v>0</v>
      </c>
      <c r="U144" s="163"/>
      <c r="V144" s="163"/>
      <c r="W144" s="163"/>
      <c r="X144" s="163"/>
      <c r="Y144" s="163"/>
      <c r="Z144" s="163"/>
      <c r="AA144" s="166"/>
      <c r="AB144" s="163"/>
      <c r="AC144" s="131" t="str">
        <f>IF(B144&lt;&gt;表一!$E$33,"与表一收入合计不一致",0)</f>
        <v>与表一收入合计不一致</v>
      </c>
    </row>
    <row r="145" s="131" customFormat="1" ht="15.95" hidden="1" customHeight="1" spans="1:29">
      <c r="A145" s="142" t="s">
        <v>1426</v>
      </c>
      <c r="B145" s="161">
        <f>B146+B147</f>
        <v>0</v>
      </c>
      <c r="C145" s="161">
        <f t="shared" ref="C145:AB145" si="73">C146+C147</f>
        <v>0</v>
      </c>
      <c r="D145" s="161">
        <f t="shared" si="73"/>
        <v>0</v>
      </c>
      <c r="E145" s="161">
        <f t="shared" si="73"/>
        <v>0</v>
      </c>
      <c r="F145" s="162">
        <f t="shared" si="73"/>
        <v>0</v>
      </c>
      <c r="G145" s="161">
        <f t="shared" si="73"/>
        <v>0</v>
      </c>
      <c r="H145" s="161">
        <f t="shared" si="73"/>
        <v>0</v>
      </c>
      <c r="I145" s="161">
        <f t="shared" si="73"/>
        <v>0</v>
      </c>
      <c r="J145" s="161">
        <f t="shared" si="73"/>
        <v>0</v>
      </c>
      <c r="K145" s="161">
        <f t="shared" si="73"/>
        <v>0</v>
      </c>
      <c r="L145" s="161">
        <f t="shared" si="73"/>
        <v>0</v>
      </c>
      <c r="M145" s="161">
        <f t="shared" si="73"/>
        <v>0</v>
      </c>
      <c r="N145" s="161">
        <f t="shared" si="73"/>
        <v>0</v>
      </c>
      <c r="O145" s="161">
        <f t="shared" si="73"/>
        <v>0</v>
      </c>
      <c r="P145" s="161">
        <f t="shared" si="73"/>
        <v>0</v>
      </c>
      <c r="Q145" s="161">
        <f t="shared" si="73"/>
        <v>0</v>
      </c>
      <c r="R145" s="161">
        <f t="shared" si="73"/>
        <v>0</v>
      </c>
      <c r="S145" s="161">
        <f t="shared" si="73"/>
        <v>0</v>
      </c>
      <c r="T145" s="161">
        <f t="shared" si="73"/>
        <v>0</v>
      </c>
      <c r="U145" s="161">
        <f t="shared" si="73"/>
        <v>0</v>
      </c>
      <c r="V145" s="161">
        <f t="shared" si="73"/>
        <v>0</v>
      </c>
      <c r="W145" s="161">
        <f t="shared" si="73"/>
        <v>0</v>
      </c>
      <c r="X145" s="161">
        <f t="shared" si="73"/>
        <v>0</v>
      </c>
      <c r="Y145" s="161">
        <f t="shared" si="73"/>
        <v>0</v>
      </c>
      <c r="Z145" s="161">
        <f t="shared" si="73"/>
        <v>0</v>
      </c>
      <c r="AA145" s="161">
        <f t="shared" si="73"/>
        <v>0</v>
      </c>
      <c r="AB145" s="161">
        <f t="shared" si="73"/>
        <v>0</v>
      </c>
      <c r="AC145" s="131" t="str">
        <f>IF(B145&lt;&gt;表一!$E$33,"与表一收入合计不一致",0)</f>
        <v>与表一收入合计不一致</v>
      </c>
    </row>
    <row r="146" s="131" customFormat="1" ht="15.95" hidden="1" customHeight="1" spans="1:29">
      <c r="A146" s="144" t="s">
        <v>1427</v>
      </c>
      <c r="B146" s="163">
        <f t="shared" si="70"/>
        <v>0</v>
      </c>
      <c r="C146" s="163">
        <f t="shared" si="71"/>
        <v>0</v>
      </c>
      <c r="D146" s="163"/>
      <c r="E146" s="163"/>
      <c r="F146" s="162"/>
      <c r="G146" s="163"/>
      <c r="H146" s="163"/>
      <c r="I146" s="163"/>
      <c r="J146" s="163"/>
      <c r="K146" s="163"/>
      <c r="L146" s="163"/>
      <c r="M146" s="163"/>
      <c r="N146" s="163"/>
      <c r="O146" s="163"/>
      <c r="P146" s="163"/>
      <c r="Q146" s="163"/>
      <c r="R146" s="163"/>
      <c r="S146" s="163"/>
      <c r="T146" s="163">
        <f t="shared" si="72"/>
        <v>0</v>
      </c>
      <c r="U146" s="163"/>
      <c r="V146" s="163"/>
      <c r="W146" s="163"/>
      <c r="X146" s="163"/>
      <c r="Y146" s="163"/>
      <c r="Z146" s="163"/>
      <c r="AA146" s="166"/>
      <c r="AB146" s="163"/>
      <c r="AC146" s="131" t="str">
        <f>IF(B146&lt;&gt;表一!$E$33,"与表一收入合计不一致",0)</f>
        <v>与表一收入合计不一致</v>
      </c>
    </row>
    <row r="147" s="131" customFormat="1" ht="15.95" hidden="1" customHeight="1" spans="1:29">
      <c r="A147" s="145" t="s">
        <v>1306</v>
      </c>
      <c r="B147" s="164">
        <f>SUM(B148:B151)</f>
        <v>0</v>
      </c>
      <c r="C147" s="164">
        <f t="shared" ref="C147:AB147" si="74">SUM(C148:C151)</f>
        <v>0</v>
      </c>
      <c r="D147" s="164">
        <f t="shared" si="74"/>
        <v>0</v>
      </c>
      <c r="E147" s="164">
        <f t="shared" si="74"/>
        <v>0</v>
      </c>
      <c r="F147" s="162">
        <f t="shared" si="74"/>
        <v>0</v>
      </c>
      <c r="G147" s="164">
        <f t="shared" si="74"/>
        <v>0</v>
      </c>
      <c r="H147" s="164">
        <f t="shared" si="74"/>
        <v>0</v>
      </c>
      <c r="I147" s="164">
        <f t="shared" si="74"/>
        <v>0</v>
      </c>
      <c r="J147" s="164">
        <f t="shared" si="74"/>
        <v>0</v>
      </c>
      <c r="K147" s="164">
        <f t="shared" si="74"/>
        <v>0</v>
      </c>
      <c r="L147" s="164">
        <f t="shared" si="74"/>
        <v>0</v>
      </c>
      <c r="M147" s="164">
        <f t="shared" si="74"/>
        <v>0</v>
      </c>
      <c r="N147" s="164">
        <f t="shared" si="74"/>
        <v>0</v>
      </c>
      <c r="O147" s="164">
        <f t="shared" si="74"/>
        <v>0</v>
      </c>
      <c r="P147" s="164">
        <f t="shared" si="74"/>
        <v>0</v>
      </c>
      <c r="Q147" s="164">
        <f t="shared" si="74"/>
        <v>0</v>
      </c>
      <c r="R147" s="164">
        <f t="shared" si="74"/>
        <v>0</v>
      </c>
      <c r="S147" s="164">
        <f t="shared" si="74"/>
        <v>0</v>
      </c>
      <c r="T147" s="164">
        <f t="shared" si="74"/>
        <v>0</v>
      </c>
      <c r="U147" s="164">
        <f t="shared" si="74"/>
        <v>0</v>
      </c>
      <c r="V147" s="164">
        <f t="shared" si="74"/>
        <v>0</v>
      </c>
      <c r="W147" s="164">
        <f t="shared" si="74"/>
        <v>0</v>
      </c>
      <c r="X147" s="164">
        <f t="shared" si="74"/>
        <v>0</v>
      </c>
      <c r="Y147" s="164">
        <f t="shared" si="74"/>
        <v>0</v>
      </c>
      <c r="Z147" s="164">
        <f t="shared" si="74"/>
        <v>0</v>
      </c>
      <c r="AA147" s="164">
        <f t="shared" si="74"/>
        <v>0</v>
      </c>
      <c r="AB147" s="164">
        <f t="shared" si="74"/>
        <v>0</v>
      </c>
      <c r="AC147" s="131" t="str">
        <f>IF(B147&lt;&gt;表一!$E$33,"与表一收入合计不一致",0)</f>
        <v>与表一收入合计不一致</v>
      </c>
    </row>
    <row r="148" s="131" customFormat="1" ht="15.95" hidden="1" customHeight="1" spans="1:29">
      <c r="A148" s="144" t="s">
        <v>1428</v>
      </c>
      <c r="B148" s="163">
        <f t="shared" ref="B148:B153" si="75">C148+T148</f>
        <v>0</v>
      </c>
      <c r="C148" s="163">
        <f t="shared" ref="C148:C153" si="76">SUM(D148:S148)</f>
        <v>0</v>
      </c>
      <c r="D148" s="163"/>
      <c r="E148" s="163"/>
      <c r="F148" s="162"/>
      <c r="G148" s="163"/>
      <c r="H148" s="163"/>
      <c r="I148" s="163"/>
      <c r="J148" s="163"/>
      <c r="K148" s="163"/>
      <c r="L148" s="163"/>
      <c r="M148" s="163"/>
      <c r="N148" s="163"/>
      <c r="O148" s="163"/>
      <c r="P148" s="163"/>
      <c r="Q148" s="163"/>
      <c r="R148" s="163"/>
      <c r="S148" s="163"/>
      <c r="T148" s="163">
        <f t="shared" ref="T148:T153" si="77">SUM(U148:AB148)</f>
        <v>0</v>
      </c>
      <c r="U148" s="163"/>
      <c r="V148" s="163"/>
      <c r="W148" s="163"/>
      <c r="X148" s="163"/>
      <c r="Y148" s="163"/>
      <c r="Z148" s="163"/>
      <c r="AA148" s="166"/>
      <c r="AB148" s="163"/>
      <c r="AC148" s="131" t="str">
        <f>IF(B148&lt;&gt;表一!$E$33,"与表一收入合计不一致",0)</f>
        <v>与表一收入合计不一致</v>
      </c>
    </row>
    <row r="149" s="131" customFormat="1" ht="15.95" hidden="1" customHeight="1" spans="1:29">
      <c r="A149" s="144" t="s">
        <v>1429</v>
      </c>
      <c r="B149" s="163">
        <f t="shared" si="75"/>
        <v>0</v>
      </c>
      <c r="C149" s="163">
        <f t="shared" si="76"/>
        <v>0</v>
      </c>
      <c r="D149" s="163"/>
      <c r="E149" s="163"/>
      <c r="F149" s="162"/>
      <c r="G149" s="163"/>
      <c r="H149" s="163"/>
      <c r="I149" s="163"/>
      <c r="J149" s="163"/>
      <c r="K149" s="163"/>
      <c r="L149" s="163"/>
      <c r="M149" s="163"/>
      <c r="N149" s="163"/>
      <c r="O149" s="163"/>
      <c r="P149" s="163"/>
      <c r="Q149" s="163"/>
      <c r="R149" s="163"/>
      <c r="S149" s="163"/>
      <c r="T149" s="163">
        <f t="shared" si="77"/>
        <v>0</v>
      </c>
      <c r="U149" s="163"/>
      <c r="V149" s="163"/>
      <c r="W149" s="163"/>
      <c r="X149" s="163"/>
      <c r="Y149" s="163"/>
      <c r="Z149" s="163"/>
      <c r="AA149" s="166"/>
      <c r="AB149" s="163"/>
      <c r="AC149" s="131" t="str">
        <f>IF(B149&lt;&gt;表一!$E$33,"与表一收入合计不一致",0)</f>
        <v>与表一收入合计不一致</v>
      </c>
    </row>
    <row r="150" s="131" customFormat="1" ht="15.95" hidden="1" customHeight="1" spans="1:29">
      <c r="A150" s="144" t="s">
        <v>1430</v>
      </c>
      <c r="B150" s="163">
        <f t="shared" si="75"/>
        <v>0</v>
      </c>
      <c r="C150" s="163">
        <f t="shared" si="76"/>
        <v>0</v>
      </c>
      <c r="D150" s="163"/>
      <c r="E150" s="163"/>
      <c r="F150" s="162"/>
      <c r="G150" s="163"/>
      <c r="H150" s="163"/>
      <c r="I150" s="163"/>
      <c r="J150" s="163"/>
      <c r="K150" s="163"/>
      <c r="L150" s="163"/>
      <c r="M150" s="163"/>
      <c r="N150" s="163"/>
      <c r="O150" s="163"/>
      <c r="P150" s="163"/>
      <c r="Q150" s="163"/>
      <c r="R150" s="163"/>
      <c r="S150" s="163"/>
      <c r="T150" s="163">
        <f t="shared" si="77"/>
        <v>0</v>
      </c>
      <c r="U150" s="163"/>
      <c r="V150" s="163"/>
      <c r="W150" s="163"/>
      <c r="X150" s="163"/>
      <c r="Y150" s="163"/>
      <c r="Z150" s="163"/>
      <c r="AA150" s="166"/>
      <c r="AB150" s="163"/>
      <c r="AC150" s="131" t="str">
        <f>IF(B150&lt;&gt;表一!$E$33,"与表一收入合计不一致",0)</f>
        <v>与表一收入合计不一致</v>
      </c>
    </row>
    <row r="151" s="131" customFormat="1" ht="15.95" hidden="1" customHeight="1" spans="1:29">
      <c r="A151" s="144" t="s">
        <v>1431</v>
      </c>
      <c r="B151" s="163">
        <f t="shared" si="75"/>
        <v>0</v>
      </c>
      <c r="C151" s="163">
        <f t="shared" si="76"/>
        <v>0</v>
      </c>
      <c r="D151" s="163"/>
      <c r="E151" s="163"/>
      <c r="F151" s="162"/>
      <c r="G151" s="163"/>
      <c r="H151" s="163"/>
      <c r="I151" s="163"/>
      <c r="J151" s="163"/>
      <c r="K151" s="163"/>
      <c r="L151" s="163"/>
      <c r="M151" s="163"/>
      <c r="N151" s="163"/>
      <c r="O151" s="163"/>
      <c r="P151" s="163"/>
      <c r="Q151" s="163"/>
      <c r="R151" s="163"/>
      <c r="S151" s="163"/>
      <c r="T151" s="163">
        <f t="shared" si="77"/>
        <v>0</v>
      </c>
      <c r="U151" s="163"/>
      <c r="V151" s="163"/>
      <c r="W151" s="163"/>
      <c r="X151" s="163"/>
      <c r="Y151" s="163"/>
      <c r="Z151" s="163"/>
      <c r="AA151" s="166"/>
      <c r="AB151" s="163"/>
      <c r="AC151" s="131" t="str">
        <f>IF(B151&lt;&gt;表一!$E$33,"与表一收入合计不一致",0)</f>
        <v>与表一收入合计不一致</v>
      </c>
    </row>
    <row r="152" s="131" customFormat="1" ht="15.95" hidden="1" customHeight="1" spans="1:29">
      <c r="A152" s="142" t="s">
        <v>1432</v>
      </c>
      <c r="B152" s="161">
        <f>B153+B154</f>
        <v>0</v>
      </c>
      <c r="C152" s="161">
        <f t="shared" ref="C152:AB152" si="78">C153+C154</f>
        <v>0</v>
      </c>
      <c r="D152" s="161">
        <f t="shared" si="78"/>
        <v>0</v>
      </c>
      <c r="E152" s="161">
        <f t="shared" si="78"/>
        <v>0</v>
      </c>
      <c r="F152" s="162">
        <f t="shared" si="78"/>
        <v>0</v>
      </c>
      <c r="G152" s="161">
        <f t="shared" si="78"/>
        <v>0</v>
      </c>
      <c r="H152" s="161">
        <f t="shared" si="78"/>
        <v>0</v>
      </c>
      <c r="I152" s="161">
        <f t="shared" si="78"/>
        <v>0</v>
      </c>
      <c r="J152" s="161">
        <f t="shared" si="78"/>
        <v>0</v>
      </c>
      <c r="K152" s="161">
        <f t="shared" si="78"/>
        <v>0</v>
      </c>
      <c r="L152" s="161">
        <f t="shared" si="78"/>
        <v>0</v>
      </c>
      <c r="M152" s="161">
        <f t="shared" si="78"/>
        <v>0</v>
      </c>
      <c r="N152" s="161">
        <f t="shared" si="78"/>
        <v>0</v>
      </c>
      <c r="O152" s="161">
        <f t="shared" si="78"/>
        <v>0</v>
      </c>
      <c r="P152" s="161">
        <f t="shared" si="78"/>
        <v>0</v>
      </c>
      <c r="Q152" s="161">
        <f t="shared" si="78"/>
        <v>0</v>
      </c>
      <c r="R152" s="161">
        <f t="shared" si="78"/>
        <v>0</v>
      </c>
      <c r="S152" s="161">
        <f t="shared" si="78"/>
        <v>0</v>
      </c>
      <c r="T152" s="161">
        <f t="shared" si="78"/>
        <v>0</v>
      </c>
      <c r="U152" s="161">
        <f t="shared" si="78"/>
        <v>0</v>
      </c>
      <c r="V152" s="161">
        <f t="shared" si="78"/>
        <v>0</v>
      </c>
      <c r="W152" s="161">
        <f t="shared" si="78"/>
        <v>0</v>
      </c>
      <c r="X152" s="161">
        <f t="shared" si="78"/>
        <v>0</v>
      </c>
      <c r="Y152" s="161">
        <f t="shared" si="78"/>
        <v>0</v>
      </c>
      <c r="Z152" s="161">
        <f t="shared" si="78"/>
        <v>0</v>
      </c>
      <c r="AA152" s="161">
        <f t="shared" si="78"/>
        <v>0</v>
      </c>
      <c r="AB152" s="161">
        <f t="shared" si="78"/>
        <v>0</v>
      </c>
      <c r="AC152" s="131" t="str">
        <f>IF(B152&lt;&gt;表一!$E$33,"与表一收入合计不一致",0)</f>
        <v>与表一收入合计不一致</v>
      </c>
    </row>
    <row r="153" s="131" customFormat="1" ht="15.95" hidden="1" customHeight="1" spans="1:29">
      <c r="A153" s="144" t="s">
        <v>1433</v>
      </c>
      <c r="B153" s="163">
        <f t="shared" si="75"/>
        <v>0</v>
      </c>
      <c r="C153" s="163">
        <f t="shared" si="76"/>
        <v>0</v>
      </c>
      <c r="D153" s="163"/>
      <c r="E153" s="163"/>
      <c r="F153" s="162"/>
      <c r="G153" s="163"/>
      <c r="H153" s="163"/>
      <c r="I153" s="163"/>
      <c r="J153" s="163"/>
      <c r="K153" s="163"/>
      <c r="L153" s="163"/>
      <c r="M153" s="163"/>
      <c r="N153" s="163"/>
      <c r="O153" s="163"/>
      <c r="P153" s="163"/>
      <c r="Q153" s="163"/>
      <c r="R153" s="163"/>
      <c r="S153" s="163"/>
      <c r="T153" s="163">
        <f t="shared" si="77"/>
        <v>0</v>
      </c>
      <c r="U153" s="163"/>
      <c r="V153" s="163"/>
      <c r="W153" s="163"/>
      <c r="X153" s="163"/>
      <c r="Y153" s="163"/>
      <c r="Z153" s="163"/>
      <c r="AA153" s="166"/>
      <c r="AB153" s="163"/>
      <c r="AC153" s="131" t="str">
        <f>IF(B153&lt;&gt;表一!$E$33,"与表一收入合计不一致",0)</f>
        <v>与表一收入合计不一致</v>
      </c>
    </row>
    <row r="154" s="131" customFormat="1" ht="15.95" hidden="1" customHeight="1" spans="1:29">
      <c r="A154" s="145" t="s">
        <v>1306</v>
      </c>
      <c r="B154" s="164">
        <f>SUM(B155:B161)</f>
        <v>0</v>
      </c>
      <c r="C154" s="164">
        <f t="shared" ref="C154:AB154" si="79">SUM(C155:C161)</f>
        <v>0</v>
      </c>
      <c r="D154" s="164">
        <f t="shared" si="79"/>
        <v>0</v>
      </c>
      <c r="E154" s="164">
        <f t="shared" si="79"/>
        <v>0</v>
      </c>
      <c r="F154" s="162">
        <f t="shared" si="79"/>
        <v>0</v>
      </c>
      <c r="G154" s="164">
        <f t="shared" si="79"/>
        <v>0</v>
      </c>
      <c r="H154" s="164">
        <f t="shared" si="79"/>
        <v>0</v>
      </c>
      <c r="I154" s="164">
        <f t="shared" si="79"/>
        <v>0</v>
      </c>
      <c r="J154" s="164">
        <f t="shared" si="79"/>
        <v>0</v>
      </c>
      <c r="K154" s="164">
        <f t="shared" si="79"/>
        <v>0</v>
      </c>
      <c r="L154" s="164">
        <f t="shared" si="79"/>
        <v>0</v>
      </c>
      <c r="M154" s="164">
        <f t="shared" si="79"/>
        <v>0</v>
      </c>
      <c r="N154" s="164">
        <f t="shared" si="79"/>
        <v>0</v>
      </c>
      <c r="O154" s="164">
        <f t="shared" si="79"/>
        <v>0</v>
      </c>
      <c r="P154" s="164">
        <f t="shared" si="79"/>
        <v>0</v>
      </c>
      <c r="Q154" s="164">
        <f t="shared" si="79"/>
        <v>0</v>
      </c>
      <c r="R154" s="164">
        <f t="shared" si="79"/>
        <v>0</v>
      </c>
      <c r="S154" s="164">
        <f t="shared" si="79"/>
        <v>0</v>
      </c>
      <c r="T154" s="164">
        <f t="shared" si="79"/>
        <v>0</v>
      </c>
      <c r="U154" s="164">
        <f t="shared" si="79"/>
        <v>0</v>
      </c>
      <c r="V154" s="164">
        <f t="shared" si="79"/>
        <v>0</v>
      </c>
      <c r="W154" s="164">
        <f t="shared" si="79"/>
        <v>0</v>
      </c>
      <c r="X154" s="164">
        <f t="shared" si="79"/>
        <v>0</v>
      </c>
      <c r="Y154" s="164">
        <f t="shared" si="79"/>
        <v>0</v>
      </c>
      <c r="Z154" s="164">
        <f t="shared" si="79"/>
        <v>0</v>
      </c>
      <c r="AA154" s="164">
        <f t="shared" si="79"/>
        <v>0</v>
      </c>
      <c r="AB154" s="164">
        <f t="shared" si="79"/>
        <v>0</v>
      </c>
      <c r="AC154" s="131" t="str">
        <f>IF(B154&lt;&gt;表一!$E$33,"与表一收入合计不一致",0)</f>
        <v>与表一收入合计不一致</v>
      </c>
    </row>
    <row r="155" s="131" customFormat="1" ht="15.95" hidden="1" customHeight="1" spans="1:29">
      <c r="A155" s="144" t="s">
        <v>1434</v>
      </c>
      <c r="B155" s="163">
        <f>C155+T155</f>
        <v>0</v>
      </c>
      <c r="C155" s="163">
        <f>SUM(D155:S155)</f>
        <v>0</v>
      </c>
      <c r="D155" s="163"/>
      <c r="E155" s="163"/>
      <c r="F155" s="162"/>
      <c r="G155" s="163"/>
      <c r="H155" s="163"/>
      <c r="I155" s="163"/>
      <c r="J155" s="163"/>
      <c r="K155" s="163"/>
      <c r="L155" s="163"/>
      <c r="M155" s="163"/>
      <c r="N155" s="163"/>
      <c r="O155" s="163"/>
      <c r="P155" s="163"/>
      <c r="Q155" s="163"/>
      <c r="R155" s="163"/>
      <c r="S155" s="163"/>
      <c r="T155" s="163">
        <f>SUM(U155:AB155)</f>
        <v>0</v>
      </c>
      <c r="U155" s="163"/>
      <c r="V155" s="163"/>
      <c r="W155" s="163"/>
      <c r="X155" s="163"/>
      <c r="Y155" s="163"/>
      <c r="Z155" s="163"/>
      <c r="AA155" s="166"/>
      <c r="AB155" s="163"/>
      <c r="AC155" s="131" t="str">
        <f>IF(B155&lt;&gt;表一!$E$33,"与表一收入合计不一致",0)</f>
        <v>与表一收入合计不一致</v>
      </c>
    </row>
    <row r="156" s="131" customFormat="1" ht="15.95" hidden="1" customHeight="1" spans="1:29">
      <c r="A156" s="144" t="s">
        <v>1435</v>
      </c>
      <c r="B156" s="163">
        <f t="shared" ref="B156:B161" si="80">C156+T156</f>
        <v>0</v>
      </c>
      <c r="C156" s="163">
        <f t="shared" ref="C156:C161" si="81">SUM(D156:S156)</f>
        <v>0</v>
      </c>
      <c r="D156" s="163"/>
      <c r="E156" s="163"/>
      <c r="F156" s="162"/>
      <c r="G156" s="163"/>
      <c r="H156" s="163"/>
      <c r="I156" s="163"/>
      <c r="J156" s="163"/>
      <c r="K156" s="163"/>
      <c r="L156" s="163"/>
      <c r="M156" s="163"/>
      <c r="N156" s="163"/>
      <c r="O156" s="163"/>
      <c r="P156" s="163"/>
      <c r="Q156" s="163"/>
      <c r="R156" s="163"/>
      <c r="S156" s="163"/>
      <c r="T156" s="163">
        <f t="shared" ref="T156:T161" si="82">SUM(U156:AB156)</f>
        <v>0</v>
      </c>
      <c r="U156" s="163"/>
      <c r="V156" s="163"/>
      <c r="W156" s="163"/>
      <c r="X156" s="163"/>
      <c r="Y156" s="163"/>
      <c r="Z156" s="163"/>
      <c r="AA156" s="166"/>
      <c r="AB156" s="163"/>
      <c r="AC156" s="131" t="str">
        <f>IF(B156&lt;&gt;表一!$E$33,"与表一收入合计不一致",0)</f>
        <v>与表一收入合计不一致</v>
      </c>
    </row>
    <row r="157" s="131" customFormat="1" ht="15.95" hidden="1" customHeight="1" spans="1:29">
      <c r="A157" s="144" t="s">
        <v>1436</v>
      </c>
      <c r="B157" s="163">
        <f t="shared" si="80"/>
        <v>0</v>
      </c>
      <c r="C157" s="163">
        <f t="shared" si="81"/>
        <v>0</v>
      </c>
      <c r="D157" s="163"/>
      <c r="E157" s="163"/>
      <c r="F157" s="162"/>
      <c r="G157" s="163"/>
      <c r="H157" s="163"/>
      <c r="I157" s="163"/>
      <c r="J157" s="163"/>
      <c r="K157" s="163"/>
      <c r="L157" s="163"/>
      <c r="M157" s="163"/>
      <c r="N157" s="163"/>
      <c r="O157" s="163"/>
      <c r="P157" s="163"/>
      <c r="Q157" s="163"/>
      <c r="R157" s="163"/>
      <c r="S157" s="163"/>
      <c r="T157" s="163">
        <f t="shared" si="82"/>
        <v>0</v>
      </c>
      <c r="U157" s="163"/>
      <c r="V157" s="163"/>
      <c r="W157" s="163"/>
      <c r="X157" s="163"/>
      <c r="Y157" s="163"/>
      <c r="Z157" s="163"/>
      <c r="AA157" s="166"/>
      <c r="AB157" s="163"/>
      <c r="AC157" s="131" t="str">
        <f>IF(B157&lt;&gt;表一!$E$33,"与表一收入合计不一致",0)</f>
        <v>与表一收入合计不一致</v>
      </c>
    </row>
    <row r="158" s="131" customFormat="1" ht="15.95" hidden="1" customHeight="1" spans="1:29">
      <c r="A158" s="144" t="s">
        <v>1437</v>
      </c>
      <c r="B158" s="163">
        <f t="shared" si="80"/>
        <v>0</v>
      </c>
      <c r="C158" s="163">
        <f t="shared" si="81"/>
        <v>0</v>
      </c>
      <c r="D158" s="163"/>
      <c r="E158" s="163"/>
      <c r="F158" s="162"/>
      <c r="G158" s="163"/>
      <c r="H158" s="163"/>
      <c r="I158" s="163"/>
      <c r="J158" s="163"/>
      <c r="K158" s="163"/>
      <c r="L158" s="163"/>
      <c r="M158" s="163"/>
      <c r="N158" s="163"/>
      <c r="O158" s="163"/>
      <c r="P158" s="163"/>
      <c r="Q158" s="163"/>
      <c r="R158" s="163"/>
      <c r="S158" s="163"/>
      <c r="T158" s="163">
        <f t="shared" si="82"/>
        <v>0</v>
      </c>
      <c r="U158" s="163"/>
      <c r="V158" s="163"/>
      <c r="W158" s="163"/>
      <c r="X158" s="163"/>
      <c r="Y158" s="163"/>
      <c r="Z158" s="163"/>
      <c r="AA158" s="166"/>
      <c r="AB158" s="163"/>
      <c r="AC158" s="131" t="str">
        <f>IF(B158&lt;&gt;表一!$E$33,"与表一收入合计不一致",0)</f>
        <v>与表一收入合计不一致</v>
      </c>
    </row>
    <row r="159" s="131" customFormat="1" ht="15.95" hidden="1" customHeight="1" spans="1:29">
      <c r="A159" s="144" t="s">
        <v>1438</v>
      </c>
      <c r="B159" s="163">
        <f t="shared" si="80"/>
        <v>0</v>
      </c>
      <c r="C159" s="163">
        <f t="shared" si="81"/>
        <v>0</v>
      </c>
      <c r="D159" s="163"/>
      <c r="E159" s="163"/>
      <c r="F159" s="162"/>
      <c r="G159" s="163"/>
      <c r="H159" s="163"/>
      <c r="I159" s="163"/>
      <c r="J159" s="163"/>
      <c r="K159" s="163"/>
      <c r="L159" s="163"/>
      <c r="M159" s="163"/>
      <c r="N159" s="163"/>
      <c r="O159" s="163"/>
      <c r="P159" s="163"/>
      <c r="Q159" s="163"/>
      <c r="R159" s="163"/>
      <c r="S159" s="163"/>
      <c r="T159" s="163">
        <f t="shared" si="82"/>
        <v>0</v>
      </c>
      <c r="U159" s="163"/>
      <c r="V159" s="163"/>
      <c r="W159" s="163"/>
      <c r="X159" s="163"/>
      <c r="Y159" s="163"/>
      <c r="Z159" s="163"/>
      <c r="AA159" s="166"/>
      <c r="AB159" s="163"/>
      <c r="AC159" s="131" t="str">
        <f>IF(B159&lt;&gt;表一!$E$33,"与表一收入合计不一致",0)</f>
        <v>与表一收入合计不一致</v>
      </c>
    </row>
    <row r="160" s="131" customFormat="1" ht="15.95" hidden="1" customHeight="1" spans="1:29">
      <c r="A160" s="144" t="s">
        <v>1439</v>
      </c>
      <c r="B160" s="163">
        <f t="shared" si="80"/>
        <v>0</v>
      </c>
      <c r="C160" s="163">
        <f t="shared" si="81"/>
        <v>0</v>
      </c>
      <c r="D160" s="163"/>
      <c r="E160" s="163"/>
      <c r="F160" s="162"/>
      <c r="G160" s="163"/>
      <c r="H160" s="163"/>
      <c r="I160" s="163"/>
      <c r="J160" s="163"/>
      <c r="K160" s="163"/>
      <c r="L160" s="163"/>
      <c r="M160" s="163"/>
      <c r="N160" s="163"/>
      <c r="O160" s="163"/>
      <c r="P160" s="163"/>
      <c r="Q160" s="163"/>
      <c r="R160" s="163"/>
      <c r="S160" s="163"/>
      <c r="T160" s="163">
        <f t="shared" si="82"/>
        <v>0</v>
      </c>
      <c r="U160" s="163"/>
      <c r="V160" s="163"/>
      <c r="W160" s="163"/>
      <c r="X160" s="163"/>
      <c r="Y160" s="163"/>
      <c r="Z160" s="163"/>
      <c r="AA160" s="166"/>
      <c r="AB160" s="163"/>
      <c r="AC160" s="131" t="str">
        <f>IF(B160&lt;&gt;表一!$E$33,"与表一收入合计不一致",0)</f>
        <v>与表一收入合计不一致</v>
      </c>
    </row>
    <row r="161" s="131" customFormat="1" ht="15.95" hidden="1" customHeight="1" spans="1:29">
      <c r="A161" s="144" t="s">
        <v>1440</v>
      </c>
      <c r="B161" s="163">
        <f t="shared" si="80"/>
        <v>0</v>
      </c>
      <c r="C161" s="163">
        <f t="shared" si="81"/>
        <v>0</v>
      </c>
      <c r="D161" s="163"/>
      <c r="E161" s="163"/>
      <c r="F161" s="162"/>
      <c r="G161" s="163"/>
      <c r="H161" s="163"/>
      <c r="I161" s="163"/>
      <c r="J161" s="163"/>
      <c r="K161" s="163"/>
      <c r="L161" s="163"/>
      <c r="M161" s="163"/>
      <c r="N161" s="163"/>
      <c r="O161" s="163"/>
      <c r="P161" s="163"/>
      <c r="Q161" s="163"/>
      <c r="R161" s="163"/>
      <c r="S161" s="163"/>
      <c r="T161" s="163">
        <f t="shared" si="82"/>
        <v>0</v>
      </c>
      <c r="U161" s="163"/>
      <c r="V161" s="163"/>
      <c r="W161" s="163"/>
      <c r="X161" s="163"/>
      <c r="Y161" s="163"/>
      <c r="Z161" s="163"/>
      <c r="AA161" s="166"/>
      <c r="AB161" s="163"/>
      <c r="AC161" s="131" t="str">
        <f>IF(B161&lt;&gt;表一!$E$33,"与表一收入合计不一致",0)</f>
        <v>与表一收入合计不一致</v>
      </c>
    </row>
    <row r="162" hidden="1" spans="1:29">
      <c r="A162" s="37" t="s">
        <v>61</v>
      </c>
      <c r="AC162" s="131" t="str">
        <f>IF(B162&lt;&gt;表一!$E$33,"与表一收入合计不一致",0)</f>
        <v>与表一收入合计不一致</v>
      </c>
    </row>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sheetData>
  <mergeCells count="6">
    <mergeCell ref="A2:AB2"/>
    <mergeCell ref="C5:S5"/>
    <mergeCell ref="T5:AB5"/>
    <mergeCell ref="A4:A6"/>
    <mergeCell ref="B5:B6"/>
    <mergeCell ref="AC4:AC6"/>
  </mergeCells>
  <printOptions horizontalCentered="1" verticalCentered="1"/>
  <pageMargins left="0.196850393700787" right="0.196850393700787" top="0.590551181102362" bottom="0.47244094488189" header="0.31496062992126" footer="0.31496062992126"/>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62"/>
  <sheetViews>
    <sheetView showGridLines="0" showZeros="0" workbookViewId="0">
      <pane xSplit="1" ySplit="5" topLeftCell="B6" activePane="bottomRight" state="frozen"/>
      <selection/>
      <selection pane="topRight"/>
      <selection pane="bottomLeft"/>
      <selection pane="bottomRight" activeCell="C42" sqref="C42"/>
    </sheetView>
  </sheetViews>
  <sheetFormatPr defaultColWidth="5.75" defaultRowHeight="13.5"/>
  <cols>
    <col min="1" max="1" width="15.125" style="131" customWidth="1"/>
    <col min="2" max="2" width="8.125" style="131" customWidth="1"/>
    <col min="3" max="15" width="6" style="131" customWidth="1"/>
    <col min="16" max="16" width="6" style="132" customWidth="1"/>
    <col min="17" max="17" width="6.875" style="131" customWidth="1"/>
    <col min="18" max="27" width="6" style="131" customWidth="1"/>
    <col min="28" max="28" width="19.625" style="131" customWidth="1"/>
    <col min="29" max="16384" width="5.75" style="131"/>
  </cols>
  <sheetData>
    <row r="1" ht="14.25" spans="1:1">
      <c r="A1" s="42" t="s">
        <v>1441</v>
      </c>
    </row>
    <row r="2" s="130" customFormat="1" ht="33.95" customHeight="1" spans="1:27">
      <c r="A2" s="43" t="s">
        <v>1269</v>
      </c>
      <c r="B2" s="33"/>
      <c r="C2" s="33"/>
      <c r="D2" s="33"/>
      <c r="E2" s="33"/>
      <c r="F2" s="33"/>
      <c r="G2" s="33"/>
      <c r="H2" s="33"/>
      <c r="I2" s="33"/>
      <c r="J2" s="33"/>
      <c r="K2" s="33"/>
      <c r="L2" s="33"/>
      <c r="M2" s="33"/>
      <c r="N2" s="33"/>
      <c r="O2" s="33"/>
      <c r="P2" s="33"/>
      <c r="Q2" s="33"/>
      <c r="R2" s="33"/>
      <c r="S2" s="33"/>
      <c r="T2" s="33"/>
      <c r="U2" s="33"/>
      <c r="V2" s="33"/>
      <c r="W2" s="33"/>
      <c r="X2" s="33"/>
      <c r="Y2" s="33"/>
      <c r="Z2" s="33"/>
      <c r="AA2" s="33"/>
    </row>
    <row r="3" ht="17.1" customHeight="1" spans="1:27">
      <c r="A3" s="133"/>
      <c r="B3" s="133" t="s">
        <v>0</v>
      </c>
      <c r="C3" s="133"/>
      <c r="D3" s="133"/>
      <c r="E3" s="133"/>
      <c r="F3" s="133"/>
      <c r="G3" s="133"/>
      <c r="H3" s="133"/>
      <c r="I3" s="133"/>
      <c r="J3" s="133"/>
      <c r="K3" s="133"/>
      <c r="L3" s="133"/>
      <c r="M3" s="133"/>
      <c r="N3" s="133"/>
      <c r="O3" s="133"/>
      <c r="P3" s="149"/>
      <c r="Q3" s="133"/>
      <c r="R3" s="133"/>
      <c r="S3" s="133"/>
      <c r="T3" s="133"/>
      <c r="U3" s="133"/>
      <c r="V3" s="133"/>
      <c r="W3" s="133"/>
      <c r="X3" s="133"/>
      <c r="Y3" s="133"/>
      <c r="Z3" s="133"/>
      <c r="AA3" s="133" t="s">
        <v>24</v>
      </c>
    </row>
    <row r="4" ht="31.5" customHeight="1" spans="1:28">
      <c r="A4" s="134" t="s">
        <v>1270</v>
      </c>
      <c r="B4" s="135" t="s">
        <v>1442</v>
      </c>
      <c r="C4" s="135"/>
      <c r="D4" s="135"/>
      <c r="E4" s="135"/>
      <c r="F4" s="135"/>
      <c r="G4" s="135"/>
      <c r="H4" s="135"/>
      <c r="I4" s="135"/>
      <c r="J4" s="135"/>
      <c r="K4" s="135"/>
      <c r="L4" s="135"/>
      <c r="M4" s="135"/>
      <c r="N4" s="135"/>
      <c r="O4" s="135"/>
      <c r="P4" s="150"/>
      <c r="Q4" s="135"/>
      <c r="R4" s="135"/>
      <c r="S4" s="135"/>
      <c r="T4" s="135"/>
      <c r="U4" s="135"/>
      <c r="V4" s="135"/>
      <c r="W4" s="135"/>
      <c r="X4" s="135"/>
      <c r="Y4" s="135"/>
      <c r="Z4" s="135"/>
      <c r="AA4" s="135"/>
      <c r="AB4" s="153" t="s">
        <v>1272</v>
      </c>
    </row>
    <row r="5" s="131" customFormat="1" ht="106" customHeight="1" spans="1:28">
      <c r="A5" s="136"/>
      <c r="B5" s="137" t="s">
        <v>1443</v>
      </c>
      <c r="C5" s="138" t="s">
        <v>1246</v>
      </c>
      <c r="D5" s="138" t="s">
        <v>1247</v>
      </c>
      <c r="E5" s="138" t="s">
        <v>1248</v>
      </c>
      <c r="F5" s="138" t="s">
        <v>1444</v>
      </c>
      <c r="G5" s="138" t="s">
        <v>1250</v>
      </c>
      <c r="H5" s="138" t="s">
        <v>1445</v>
      </c>
      <c r="I5" s="138" t="s">
        <v>1252</v>
      </c>
      <c r="J5" s="138" t="s">
        <v>1253</v>
      </c>
      <c r="K5" s="138" t="s">
        <v>1254</v>
      </c>
      <c r="L5" s="138" t="s">
        <v>1255</v>
      </c>
      <c r="M5" s="138" t="s">
        <v>1256</v>
      </c>
      <c r="N5" s="138" t="s">
        <v>1257</v>
      </c>
      <c r="O5" s="138" t="s">
        <v>1446</v>
      </c>
      <c r="P5" s="138" t="s">
        <v>1259</v>
      </c>
      <c r="Q5" s="138" t="s">
        <v>1260</v>
      </c>
      <c r="R5" s="138" t="s">
        <v>1261</v>
      </c>
      <c r="S5" s="138" t="s">
        <v>1233</v>
      </c>
      <c r="T5" s="137" t="s">
        <v>1262</v>
      </c>
      <c r="U5" s="137" t="s">
        <v>1263</v>
      </c>
      <c r="V5" s="152" t="s">
        <v>1264</v>
      </c>
      <c r="W5" s="137" t="s">
        <v>1265</v>
      </c>
      <c r="X5" s="138" t="s">
        <v>1266</v>
      </c>
      <c r="Y5" s="138" t="s">
        <v>1267</v>
      </c>
      <c r="Z5" s="138" t="s">
        <v>1239</v>
      </c>
      <c r="AA5" s="138" t="s">
        <v>1447</v>
      </c>
      <c r="AB5" s="153"/>
    </row>
    <row r="6" s="131" customFormat="1" ht="15.95" hidden="1" customHeight="1" spans="1:28">
      <c r="A6" s="139" t="s">
        <v>1301</v>
      </c>
      <c r="B6" s="140">
        <f>B7+B8</f>
        <v>44639</v>
      </c>
      <c r="C6" s="140">
        <f t="shared" ref="C6:AA6" si="0">C7+C8</f>
        <v>4473.680671</v>
      </c>
      <c r="D6" s="140">
        <f t="shared" si="0"/>
        <v>0</v>
      </c>
      <c r="E6" s="140">
        <f t="shared" si="0"/>
        <v>0</v>
      </c>
      <c r="F6" s="140">
        <f t="shared" si="0"/>
        <v>155.705</v>
      </c>
      <c r="G6" s="140">
        <f t="shared" si="0"/>
        <v>4054.45153</v>
      </c>
      <c r="H6" s="140">
        <f t="shared" si="0"/>
        <v>5049.2</v>
      </c>
      <c r="I6" s="140">
        <f t="shared" si="0"/>
        <v>12</v>
      </c>
      <c r="J6" s="140">
        <f t="shared" si="0"/>
        <v>3559.81092</v>
      </c>
      <c r="K6" s="140">
        <f t="shared" si="0"/>
        <v>634</v>
      </c>
      <c r="L6" s="140">
        <f t="shared" si="0"/>
        <v>715.925</v>
      </c>
      <c r="M6" s="140">
        <f t="shared" si="0"/>
        <v>8423.872</v>
      </c>
      <c r="N6" s="140">
        <f t="shared" si="0"/>
        <v>1542.3</v>
      </c>
      <c r="O6" s="140">
        <f t="shared" si="0"/>
        <v>0</v>
      </c>
      <c r="P6" s="140">
        <f t="shared" si="0"/>
        <v>0</v>
      </c>
      <c r="Q6" s="140">
        <f t="shared" si="0"/>
        <v>13281.548918</v>
      </c>
      <c r="R6" s="140">
        <f t="shared" si="0"/>
        <v>0</v>
      </c>
      <c r="S6" s="140">
        <f t="shared" si="0"/>
        <v>0</v>
      </c>
      <c r="T6" s="140">
        <f t="shared" si="0"/>
        <v>430</v>
      </c>
      <c r="U6" s="140">
        <f t="shared" si="0"/>
        <v>370.415961</v>
      </c>
      <c r="V6" s="140">
        <f t="shared" si="0"/>
        <v>0</v>
      </c>
      <c r="W6" s="140">
        <f t="shared" si="0"/>
        <v>861.41</v>
      </c>
      <c r="X6" s="140">
        <f t="shared" si="0"/>
        <v>1074.68</v>
      </c>
      <c r="Y6" s="140">
        <f t="shared" si="0"/>
        <v>0</v>
      </c>
      <c r="Z6" s="140">
        <f t="shared" si="0"/>
        <v>0</v>
      </c>
      <c r="AA6" s="140">
        <f t="shared" si="0"/>
        <v>0</v>
      </c>
      <c r="AB6" s="154">
        <f>IF(B6&lt;&gt;表二!$E$1278,"与表二支出总计不一致",0)</f>
        <v>0</v>
      </c>
    </row>
    <row r="7" s="131" customFormat="1" ht="15.95" hidden="1" customHeight="1" spans="1:28">
      <c r="A7" s="139" t="s">
        <v>1302</v>
      </c>
      <c r="B7" s="140"/>
      <c r="C7" s="140"/>
      <c r="D7" s="140"/>
      <c r="E7" s="140"/>
      <c r="F7" s="140"/>
      <c r="G7" s="140"/>
      <c r="H7" s="140"/>
      <c r="I7" s="140"/>
      <c r="J7" s="140"/>
      <c r="K7" s="140"/>
      <c r="L7" s="140"/>
      <c r="M7" s="140"/>
      <c r="N7" s="140"/>
      <c r="O7" s="140"/>
      <c r="P7" s="151"/>
      <c r="Q7" s="140"/>
      <c r="R7" s="140"/>
      <c r="S7" s="140"/>
      <c r="T7" s="140"/>
      <c r="U7" s="140"/>
      <c r="V7" s="140"/>
      <c r="W7" s="140"/>
      <c r="X7" s="140"/>
      <c r="Y7" s="140"/>
      <c r="Z7" s="140"/>
      <c r="AA7" s="140"/>
      <c r="AB7" s="154" t="str">
        <f>IF(B7&lt;&gt;表二!$E$1278,"与表二支出总计不一致",0)</f>
        <v>与表二支出总计不一致</v>
      </c>
    </row>
    <row r="8" s="131" customFormat="1" ht="15.95" hidden="1" customHeight="1" spans="1:28">
      <c r="A8" s="141" t="s">
        <v>1303</v>
      </c>
      <c r="B8" s="140">
        <f>SUM(B9,B21,B31,B41,B51,B60,B67,B74,B87,B97,B108,B119,B127,B137,B144,B151)</f>
        <v>44639</v>
      </c>
      <c r="C8" s="140">
        <f t="shared" ref="C8:AA8" si="1">SUM(C9,C21,C31,C41,C51,C60,C67,C74,C87,C97,C108,C119,C127,C137,C144,C151)</f>
        <v>4473.680671</v>
      </c>
      <c r="D8" s="140">
        <f t="shared" si="1"/>
        <v>0</v>
      </c>
      <c r="E8" s="140">
        <f t="shared" si="1"/>
        <v>0</v>
      </c>
      <c r="F8" s="140">
        <f t="shared" si="1"/>
        <v>155.705</v>
      </c>
      <c r="G8" s="140">
        <f t="shared" si="1"/>
        <v>4054.45153</v>
      </c>
      <c r="H8" s="140">
        <f t="shared" si="1"/>
        <v>5049.2</v>
      </c>
      <c r="I8" s="140">
        <f t="shared" si="1"/>
        <v>12</v>
      </c>
      <c r="J8" s="140">
        <f t="shared" si="1"/>
        <v>3559.81092</v>
      </c>
      <c r="K8" s="140">
        <f t="shared" si="1"/>
        <v>634</v>
      </c>
      <c r="L8" s="140">
        <f t="shared" si="1"/>
        <v>715.925</v>
      </c>
      <c r="M8" s="140">
        <f t="shared" si="1"/>
        <v>8423.872</v>
      </c>
      <c r="N8" s="140">
        <f t="shared" si="1"/>
        <v>1542.3</v>
      </c>
      <c r="O8" s="140">
        <f t="shared" si="1"/>
        <v>0</v>
      </c>
      <c r="P8" s="140">
        <f t="shared" si="1"/>
        <v>0</v>
      </c>
      <c r="Q8" s="140">
        <f t="shared" si="1"/>
        <v>13281.548918</v>
      </c>
      <c r="R8" s="140">
        <f t="shared" si="1"/>
        <v>0</v>
      </c>
      <c r="S8" s="140">
        <f t="shared" si="1"/>
        <v>0</v>
      </c>
      <c r="T8" s="140">
        <f t="shared" si="1"/>
        <v>430</v>
      </c>
      <c r="U8" s="140">
        <f t="shared" si="1"/>
        <v>370.415961</v>
      </c>
      <c r="V8" s="140">
        <f t="shared" si="1"/>
        <v>0</v>
      </c>
      <c r="W8" s="140">
        <f t="shared" si="1"/>
        <v>861.41</v>
      </c>
      <c r="X8" s="140">
        <f t="shared" si="1"/>
        <v>1074.68</v>
      </c>
      <c r="Y8" s="140">
        <f t="shared" si="1"/>
        <v>0</v>
      </c>
      <c r="Z8" s="140">
        <f t="shared" si="1"/>
        <v>0</v>
      </c>
      <c r="AA8" s="140">
        <f t="shared" si="1"/>
        <v>0</v>
      </c>
      <c r="AB8" s="154">
        <f>IF(B8&lt;&gt;表二!$E$1278,"与表二支出总计不一致",0)</f>
        <v>0</v>
      </c>
    </row>
    <row r="9" s="131" customFormat="1" ht="15.95" hidden="1" customHeight="1" spans="1:28">
      <c r="A9" s="142" t="s">
        <v>1304</v>
      </c>
      <c r="B9" s="143">
        <f>B10+B11</f>
        <v>0</v>
      </c>
      <c r="C9" s="143">
        <f t="shared" ref="C9:AA9" si="2">C10+C11</f>
        <v>0</v>
      </c>
      <c r="D9" s="143">
        <f t="shared" si="2"/>
        <v>0</v>
      </c>
      <c r="E9" s="143">
        <f t="shared" si="2"/>
        <v>0</v>
      </c>
      <c r="F9" s="143">
        <f t="shared" si="2"/>
        <v>0</v>
      </c>
      <c r="G9" s="143">
        <f t="shared" si="2"/>
        <v>0</v>
      </c>
      <c r="H9" s="143">
        <f t="shared" si="2"/>
        <v>0</v>
      </c>
      <c r="I9" s="143">
        <f t="shared" si="2"/>
        <v>0</v>
      </c>
      <c r="J9" s="143">
        <f t="shared" si="2"/>
        <v>0</v>
      </c>
      <c r="K9" s="143">
        <f t="shared" si="2"/>
        <v>0</v>
      </c>
      <c r="L9" s="143">
        <f t="shared" si="2"/>
        <v>0</v>
      </c>
      <c r="M9" s="143">
        <f t="shared" si="2"/>
        <v>0</v>
      </c>
      <c r="N9" s="143">
        <f t="shared" si="2"/>
        <v>0</v>
      </c>
      <c r="O9" s="143">
        <f t="shared" si="2"/>
        <v>0</v>
      </c>
      <c r="P9" s="143">
        <f t="shared" si="2"/>
        <v>0</v>
      </c>
      <c r="Q9" s="143">
        <f t="shared" si="2"/>
        <v>0</v>
      </c>
      <c r="R9" s="143">
        <f t="shared" si="2"/>
        <v>0</v>
      </c>
      <c r="S9" s="143">
        <f t="shared" si="2"/>
        <v>0</v>
      </c>
      <c r="T9" s="143">
        <f t="shared" si="2"/>
        <v>0</v>
      </c>
      <c r="U9" s="143">
        <f t="shared" si="2"/>
        <v>0</v>
      </c>
      <c r="V9" s="143">
        <f t="shared" si="2"/>
        <v>0</v>
      </c>
      <c r="W9" s="143">
        <f t="shared" si="2"/>
        <v>0</v>
      </c>
      <c r="X9" s="143">
        <f t="shared" si="2"/>
        <v>0</v>
      </c>
      <c r="Y9" s="143">
        <f t="shared" si="2"/>
        <v>0</v>
      </c>
      <c r="Z9" s="143">
        <f t="shared" si="2"/>
        <v>0</v>
      </c>
      <c r="AA9" s="143">
        <f t="shared" si="2"/>
        <v>0</v>
      </c>
      <c r="AB9" s="154" t="str">
        <f>IF(B9&lt;&gt;表二!$E$1278,"与表二支出总计不一致",0)</f>
        <v>与表二支出总计不一致</v>
      </c>
    </row>
    <row r="10" s="131" customFormat="1" ht="15.95" hidden="1" customHeight="1" spans="1:28">
      <c r="A10" s="144" t="s">
        <v>1305</v>
      </c>
      <c r="B10" s="140">
        <f>SUM(C10:AA10)</f>
        <v>0</v>
      </c>
      <c r="C10" s="140"/>
      <c r="D10" s="140"/>
      <c r="E10" s="140"/>
      <c r="F10" s="140"/>
      <c r="G10" s="140"/>
      <c r="H10" s="140"/>
      <c r="I10" s="140"/>
      <c r="J10" s="140"/>
      <c r="K10" s="140"/>
      <c r="L10" s="140"/>
      <c r="M10" s="140"/>
      <c r="N10" s="140"/>
      <c r="O10" s="140"/>
      <c r="P10" s="151"/>
      <c r="Q10" s="140"/>
      <c r="R10" s="140"/>
      <c r="S10" s="140"/>
      <c r="T10" s="140"/>
      <c r="U10" s="140"/>
      <c r="V10" s="140"/>
      <c r="W10" s="140"/>
      <c r="X10" s="140"/>
      <c r="Y10" s="140"/>
      <c r="Z10" s="140"/>
      <c r="AA10" s="140"/>
      <c r="AB10" s="154" t="str">
        <f>IF(B10&lt;&gt;表二!$E$1278,"与表二支出总计不一致",0)</f>
        <v>与表二支出总计不一致</v>
      </c>
    </row>
    <row r="11" s="131" customFormat="1" ht="15.95" hidden="1" customHeight="1" spans="1:28">
      <c r="A11" s="145" t="s">
        <v>1306</v>
      </c>
      <c r="B11" s="146">
        <f>SUM(B12:B20)</f>
        <v>0</v>
      </c>
      <c r="C11" s="146">
        <f t="shared" ref="C11:AA11" si="3">SUM(C12:C20)</f>
        <v>0</v>
      </c>
      <c r="D11" s="146">
        <f t="shared" si="3"/>
        <v>0</v>
      </c>
      <c r="E11" s="146">
        <f t="shared" si="3"/>
        <v>0</v>
      </c>
      <c r="F11" s="146">
        <f t="shared" si="3"/>
        <v>0</v>
      </c>
      <c r="G11" s="146">
        <f t="shared" si="3"/>
        <v>0</v>
      </c>
      <c r="H11" s="146">
        <f t="shared" si="3"/>
        <v>0</v>
      </c>
      <c r="I11" s="146">
        <f t="shared" si="3"/>
        <v>0</v>
      </c>
      <c r="J11" s="146">
        <f t="shared" si="3"/>
        <v>0</v>
      </c>
      <c r="K11" s="146">
        <f t="shared" si="3"/>
        <v>0</v>
      </c>
      <c r="L11" s="146">
        <f t="shared" si="3"/>
        <v>0</v>
      </c>
      <c r="M11" s="146">
        <f t="shared" si="3"/>
        <v>0</v>
      </c>
      <c r="N11" s="146">
        <f t="shared" si="3"/>
        <v>0</v>
      </c>
      <c r="O11" s="146">
        <f t="shared" si="3"/>
        <v>0</v>
      </c>
      <c r="P11" s="146">
        <f t="shared" si="3"/>
        <v>0</v>
      </c>
      <c r="Q11" s="146">
        <f t="shared" si="3"/>
        <v>0</v>
      </c>
      <c r="R11" s="146">
        <f t="shared" si="3"/>
        <v>0</v>
      </c>
      <c r="S11" s="146">
        <f t="shared" si="3"/>
        <v>0</v>
      </c>
      <c r="T11" s="146">
        <f t="shared" si="3"/>
        <v>0</v>
      </c>
      <c r="U11" s="146">
        <f t="shared" si="3"/>
        <v>0</v>
      </c>
      <c r="V11" s="146">
        <f t="shared" si="3"/>
        <v>0</v>
      </c>
      <c r="W11" s="146">
        <f t="shared" si="3"/>
        <v>0</v>
      </c>
      <c r="X11" s="146">
        <f t="shared" si="3"/>
        <v>0</v>
      </c>
      <c r="Y11" s="146">
        <f t="shared" si="3"/>
        <v>0</v>
      </c>
      <c r="Z11" s="146">
        <f t="shared" si="3"/>
        <v>0</v>
      </c>
      <c r="AA11" s="146">
        <f t="shared" si="3"/>
        <v>0</v>
      </c>
      <c r="AB11" s="154" t="str">
        <f>IF(B11&lt;&gt;表二!$E$1278,"与表二支出总计不一致",0)</f>
        <v>与表二支出总计不一致</v>
      </c>
    </row>
    <row r="12" s="131" customFormat="1" ht="15.95" hidden="1" customHeight="1" spans="1:28">
      <c r="A12" s="147" t="s">
        <v>1307</v>
      </c>
      <c r="B12" s="140">
        <f>SUM(C12:AA12)</f>
        <v>0</v>
      </c>
      <c r="C12" s="140"/>
      <c r="D12" s="140"/>
      <c r="E12" s="140"/>
      <c r="F12" s="140"/>
      <c r="G12" s="140"/>
      <c r="H12" s="140"/>
      <c r="I12" s="140"/>
      <c r="J12" s="140"/>
      <c r="K12" s="140"/>
      <c r="L12" s="140"/>
      <c r="M12" s="140"/>
      <c r="N12" s="140"/>
      <c r="O12" s="140"/>
      <c r="P12" s="151"/>
      <c r="Q12" s="140"/>
      <c r="R12" s="140"/>
      <c r="S12" s="140"/>
      <c r="T12" s="140"/>
      <c r="U12" s="140"/>
      <c r="V12" s="140"/>
      <c r="W12" s="140"/>
      <c r="X12" s="140"/>
      <c r="Y12" s="140"/>
      <c r="Z12" s="140"/>
      <c r="AA12" s="140"/>
      <c r="AB12" s="154" t="str">
        <f>IF(B12&lt;&gt;表二!$E$1278,"与表二支出总计不一致",0)</f>
        <v>与表二支出总计不一致</v>
      </c>
    </row>
    <row r="13" s="131" customFormat="1" ht="15.95" hidden="1" customHeight="1" spans="1:28">
      <c r="A13" s="147" t="s">
        <v>1308</v>
      </c>
      <c r="B13" s="140">
        <f t="shared" ref="B13:B20" si="4">SUM(C13:AA13)</f>
        <v>0</v>
      </c>
      <c r="C13" s="140"/>
      <c r="D13" s="140"/>
      <c r="E13" s="140"/>
      <c r="F13" s="140"/>
      <c r="G13" s="140"/>
      <c r="H13" s="140"/>
      <c r="I13" s="140"/>
      <c r="J13" s="140"/>
      <c r="K13" s="140"/>
      <c r="L13" s="140"/>
      <c r="M13" s="140"/>
      <c r="N13" s="140"/>
      <c r="O13" s="140"/>
      <c r="P13" s="151"/>
      <c r="Q13" s="140"/>
      <c r="R13" s="140"/>
      <c r="S13" s="140"/>
      <c r="T13" s="140"/>
      <c r="U13" s="140"/>
      <c r="V13" s="140"/>
      <c r="W13" s="140"/>
      <c r="X13" s="140"/>
      <c r="Y13" s="140"/>
      <c r="Z13" s="140"/>
      <c r="AA13" s="140"/>
      <c r="AB13" s="154" t="str">
        <f>IF(B13&lt;&gt;表二!$E$1278,"与表二支出总计不一致",0)</f>
        <v>与表二支出总计不一致</v>
      </c>
    </row>
    <row r="14" s="131" customFormat="1" ht="15.95" hidden="1" customHeight="1" spans="1:28">
      <c r="A14" s="147" t="s">
        <v>1309</v>
      </c>
      <c r="B14" s="140">
        <f t="shared" si="4"/>
        <v>0</v>
      </c>
      <c r="C14" s="140"/>
      <c r="D14" s="140"/>
      <c r="E14" s="140"/>
      <c r="F14" s="140"/>
      <c r="G14" s="140"/>
      <c r="H14" s="140"/>
      <c r="I14" s="140"/>
      <c r="J14" s="140"/>
      <c r="K14" s="140"/>
      <c r="L14" s="140"/>
      <c r="M14" s="140"/>
      <c r="N14" s="140"/>
      <c r="O14" s="140"/>
      <c r="P14" s="151"/>
      <c r="Q14" s="140"/>
      <c r="R14" s="140"/>
      <c r="S14" s="140"/>
      <c r="T14" s="140"/>
      <c r="U14" s="140"/>
      <c r="V14" s="140"/>
      <c r="W14" s="140"/>
      <c r="X14" s="140"/>
      <c r="Y14" s="140"/>
      <c r="Z14" s="140"/>
      <c r="AA14" s="140"/>
      <c r="AB14" s="154" t="str">
        <f>IF(B14&lt;&gt;表二!$E$1278,"与表二支出总计不一致",0)</f>
        <v>与表二支出总计不一致</v>
      </c>
    </row>
    <row r="15" s="131" customFormat="1" ht="15.95" hidden="1" customHeight="1" spans="1:28">
      <c r="A15" s="147" t="s">
        <v>1310</v>
      </c>
      <c r="B15" s="140">
        <f t="shared" si="4"/>
        <v>0</v>
      </c>
      <c r="C15" s="140"/>
      <c r="D15" s="140"/>
      <c r="E15" s="140"/>
      <c r="F15" s="140"/>
      <c r="G15" s="140"/>
      <c r="H15" s="140"/>
      <c r="I15" s="140"/>
      <c r="J15" s="140"/>
      <c r="K15" s="140"/>
      <c r="L15" s="140"/>
      <c r="M15" s="140"/>
      <c r="N15" s="140"/>
      <c r="O15" s="140"/>
      <c r="P15" s="151"/>
      <c r="Q15" s="140"/>
      <c r="R15" s="140"/>
      <c r="S15" s="140"/>
      <c r="T15" s="140"/>
      <c r="U15" s="140"/>
      <c r="V15" s="140"/>
      <c r="W15" s="140"/>
      <c r="X15" s="140"/>
      <c r="Y15" s="140"/>
      <c r="Z15" s="140"/>
      <c r="AA15" s="140"/>
      <c r="AB15" s="154" t="str">
        <f>IF(B15&lt;&gt;表二!$E$1278,"与表二支出总计不一致",0)</f>
        <v>与表二支出总计不一致</v>
      </c>
    </row>
    <row r="16" s="131" customFormat="1" ht="15.95" hidden="1" customHeight="1" spans="1:28">
      <c r="A16" s="144" t="s">
        <v>1311</v>
      </c>
      <c r="B16" s="140">
        <f t="shared" si="4"/>
        <v>0</v>
      </c>
      <c r="C16" s="140"/>
      <c r="D16" s="140"/>
      <c r="E16" s="140"/>
      <c r="F16" s="140"/>
      <c r="G16" s="140"/>
      <c r="H16" s="140"/>
      <c r="I16" s="140"/>
      <c r="J16" s="140"/>
      <c r="K16" s="140"/>
      <c r="L16" s="140"/>
      <c r="M16" s="140"/>
      <c r="N16" s="140"/>
      <c r="O16" s="140"/>
      <c r="P16" s="151"/>
      <c r="Q16" s="140"/>
      <c r="R16" s="140"/>
      <c r="S16" s="140"/>
      <c r="T16" s="140"/>
      <c r="U16" s="140"/>
      <c r="V16" s="140"/>
      <c r="W16" s="140"/>
      <c r="X16" s="140"/>
      <c r="Y16" s="140"/>
      <c r="Z16" s="140"/>
      <c r="AA16" s="140"/>
      <c r="AB16" s="154" t="str">
        <f>IF(B16&lt;&gt;表二!$E$1278,"与表二支出总计不一致",0)</f>
        <v>与表二支出总计不一致</v>
      </c>
    </row>
    <row r="17" s="131" customFormat="1" ht="15.95" hidden="1" customHeight="1" spans="1:28">
      <c r="A17" s="147" t="s">
        <v>1312</v>
      </c>
      <c r="B17" s="140">
        <f t="shared" si="4"/>
        <v>0</v>
      </c>
      <c r="C17" s="140"/>
      <c r="D17" s="140"/>
      <c r="E17" s="140"/>
      <c r="F17" s="140"/>
      <c r="G17" s="140"/>
      <c r="H17" s="140"/>
      <c r="I17" s="140"/>
      <c r="J17" s="140"/>
      <c r="K17" s="140"/>
      <c r="L17" s="140"/>
      <c r="M17" s="140"/>
      <c r="N17" s="140"/>
      <c r="O17" s="140"/>
      <c r="P17" s="151"/>
      <c r="Q17" s="140"/>
      <c r="R17" s="140"/>
      <c r="S17" s="140"/>
      <c r="T17" s="140"/>
      <c r="U17" s="140"/>
      <c r="V17" s="140"/>
      <c r="W17" s="140"/>
      <c r="X17" s="140"/>
      <c r="Y17" s="140"/>
      <c r="Z17" s="140"/>
      <c r="AA17" s="140"/>
      <c r="AB17" s="154" t="str">
        <f>IF(B17&lt;&gt;表二!$E$1278,"与表二支出总计不一致",0)</f>
        <v>与表二支出总计不一致</v>
      </c>
    </row>
    <row r="18" s="131" customFormat="1" ht="15.95" hidden="1" customHeight="1" spans="1:28">
      <c r="A18" s="144" t="s">
        <v>1313</v>
      </c>
      <c r="B18" s="140">
        <f t="shared" si="4"/>
        <v>0</v>
      </c>
      <c r="C18" s="140"/>
      <c r="D18" s="140"/>
      <c r="E18" s="140"/>
      <c r="F18" s="140"/>
      <c r="G18" s="140"/>
      <c r="H18" s="140"/>
      <c r="I18" s="140"/>
      <c r="J18" s="140"/>
      <c r="K18" s="140"/>
      <c r="L18" s="140"/>
      <c r="M18" s="140"/>
      <c r="N18" s="140"/>
      <c r="O18" s="140"/>
      <c r="P18" s="151"/>
      <c r="Q18" s="140"/>
      <c r="R18" s="140"/>
      <c r="S18" s="140"/>
      <c r="T18" s="140"/>
      <c r="U18" s="140"/>
      <c r="V18" s="140"/>
      <c r="W18" s="140"/>
      <c r="X18" s="140"/>
      <c r="Y18" s="140"/>
      <c r="Z18" s="140"/>
      <c r="AA18" s="140"/>
      <c r="AB18" s="154" t="str">
        <f>IF(B18&lt;&gt;表二!$E$1278,"与表二支出总计不一致",0)</f>
        <v>与表二支出总计不一致</v>
      </c>
    </row>
    <row r="19" s="131" customFormat="1" ht="15.95" hidden="1" customHeight="1" spans="1:28">
      <c r="A19" s="144" t="s">
        <v>1314</v>
      </c>
      <c r="B19" s="140">
        <f t="shared" si="4"/>
        <v>0</v>
      </c>
      <c r="C19" s="140"/>
      <c r="D19" s="140"/>
      <c r="E19" s="140"/>
      <c r="F19" s="140"/>
      <c r="G19" s="140"/>
      <c r="H19" s="140"/>
      <c r="I19" s="140"/>
      <c r="J19" s="140"/>
      <c r="K19" s="140"/>
      <c r="L19" s="140"/>
      <c r="M19" s="140"/>
      <c r="N19" s="140"/>
      <c r="O19" s="140"/>
      <c r="P19" s="151"/>
      <c r="Q19" s="140"/>
      <c r="R19" s="140"/>
      <c r="S19" s="140"/>
      <c r="T19" s="140"/>
      <c r="U19" s="140"/>
      <c r="V19" s="140"/>
      <c r="W19" s="140"/>
      <c r="X19" s="140"/>
      <c r="Y19" s="140"/>
      <c r="Z19" s="140"/>
      <c r="AA19" s="140"/>
      <c r="AB19" s="154" t="str">
        <f>IF(B19&lt;&gt;表二!$E$1278,"与表二支出总计不一致",0)</f>
        <v>与表二支出总计不一致</v>
      </c>
    </row>
    <row r="20" s="131" customFormat="1" ht="15.95" hidden="1" customHeight="1" spans="1:28">
      <c r="A20" s="144" t="s">
        <v>1315</v>
      </c>
      <c r="B20" s="140">
        <f t="shared" si="4"/>
        <v>0</v>
      </c>
      <c r="C20" s="140"/>
      <c r="D20" s="140"/>
      <c r="E20" s="140"/>
      <c r="F20" s="140"/>
      <c r="G20" s="140"/>
      <c r="H20" s="140"/>
      <c r="I20" s="140"/>
      <c r="J20" s="140"/>
      <c r="K20" s="140"/>
      <c r="L20" s="140"/>
      <c r="M20" s="140"/>
      <c r="N20" s="140"/>
      <c r="O20" s="140"/>
      <c r="P20" s="151"/>
      <c r="Q20" s="140"/>
      <c r="R20" s="140"/>
      <c r="S20" s="140"/>
      <c r="T20" s="140"/>
      <c r="U20" s="140"/>
      <c r="V20" s="140"/>
      <c r="W20" s="140"/>
      <c r="X20" s="140"/>
      <c r="Y20" s="140"/>
      <c r="Z20" s="140"/>
      <c r="AA20" s="140"/>
      <c r="AB20" s="154" t="str">
        <f>IF(B20&lt;&gt;表二!$E$1278,"与表二支出总计不一致",0)</f>
        <v>与表二支出总计不一致</v>
      </c>
    </row>
    <row r="21" s="131" customFormat="1" ht="15.95" hidden="1" customHeight="1" spans="1:28">
      <c r="A21" s="142" t="s">
        <v>1316</v>
      </c>
      <c r="B21" s="143">
        <f>B22+B23</f>
        <v>0</v>
      </c>
      <c r="C21" s="143">
        <f t="shared" ref="C21:AA21" si="5">C22+C23</f>
        <v>0</v>
      </c>
      <c r="D21" s="143">
        <f t="shared" si="5"/>
        <v>0</v>
      </c>
      <c r="E21" s="143">
        <f t="shared" si="5"/>
        <v>0</v>
      </c>
      <c r="F21" s="143">
        <f t="shared" si="5"/>
        <v>0</v>
      </c>
      <c r="G21" s="143">
        <f t="shared" si="5"/>
        <v>0</v>
      </c>
      <c r="H21" s="143">
        <f t="shared" si="5"/>
        <v>0</v>
      </c>
      <c r="I21" s="143">
        <f t="shared" si="5"/>
        <v>0</v>
      </c>
      <c r="J21" s="143">
        <f t="shared" si="5"/>
        <v>0</v>
      </c>
      <c r="K21" s="143">
        <f t="shared" si="5"/>
        <v>0</v>
      </c>
      <c r="L21" s="143">
        <f t="shared" si="5"/>
        <v>0</v>
      </c>
      <c r="M21" s="143">
        <f t="shared" si="5"/>
        <v>0</v>
      </c>
      <c r="N21" s="143">
        <f t="shared" si="5"/>
        <v>0</v>
      </c>
      <c r="O21" s="143">
        <f t="shared" si="5"/>
        <v>0</v>
      </c>
      <c r="P21" s="143">
        <f t="shared" si="5"/>
        <v>0</v>
      </c>
      <c r="Q21" s="143">
        <f t="shared" si="5"/>
        <v>0</v>
      </c>
      <c r="R21" s="143">
        <f t="shared" si="5"/>
        <v>0</v>
      </c>
      <c r="S21" s="143">
        <f t="shared" si="5"/>
        <v>0</v>
      </c>
      <c r="T21" s="143">
        <f t="shared" si="5"/>
        <v>0</v>
      </c>
      <c r="U21" s="143">
        <f t="shared" si="5"/>
        <v>0</v>
      </c>
      <c r="V21" s="143">
        <f t="shared" si="5"/>
        <v>0</v>
      </c>
      <c r="W21" s="143">
        <f t="shared" si="5"/>
        <v>0</v>
      </c>
      <c r="X21" s="143">
        <f t="shared" si="5"/>
        <v>0</v>
      </c>
      <c r="Y21" s="143">
        <f t="shared" si="5"/>
        <v>0</v>
      </c>
      <c r="Z21" s="143">
        <f t="shared" si="5"/>
        <v>0</v>
      </c>
      <c r="AA21" s="143">
        <f t="shared" si="5"/>
        <v>0</v>
      </c>
      <c r="AB21" s="154" t="str">
        <f>IF(B21&lt;&gt;表二!$E$1278,"与表二支出总计不一致",0)</f>
        <v>与表二支出总计不一致</v>
      </c>
    </row>
    <row r="22" s="131" customFormat="1" ht="15.95" hidden="1" customHeight="1" spans="1:28">
      <c r="A22" s="144" t="s">
        <v>1317</v>
      </c>
      <c r="B22" s="140">
        <f>SUM(C22:AA22)</f>
        <v>0</v>
      </c>
      <c r="C22" s="140"/>
      <c r="D22" s="140"/>
      <c r="E22" s="140"/>
      <c r="F22" s="140"/>
      <c r="G22" s="140"/>
      <c r="H22" s="140"/>
      <c r="I22" s="140"/>
      <c r="J22" s="140"/>
      <c r="K22" s="140"/>
      <c r="L22" s="140"/>
      <c r="M22" s="140"/>
      <c r="N22" s="140"/>
      <c r="O22" s="140"/>
      <c r="P22" s="151"/>
      <c r="Q22" s="140"/>
      <c r="R22" s="140"/>
      <c r="S22" s="140"/>
      <c r="T22" s="140"/>
      <c r="U22" s="140"/>
      <c r="V22" s="140"/>
      <c r="W22" s="140"/>
      <c r="X22" s="140"/>
      <c r="Y22" s="140"/>
      <c r="Z22" s="140"/>
      <c r="AA22" s="140"/>
      <c r="AB22" s="154" t="str">
        <f>IF(B22&lt;&gt;表二!$E$1278,"与表二支出总计不一致",0)</f>
        <v>与表二支出总计不一致</v>
      </c>
    </row>
    <row r="23" s="131" customFormat="1" ht="15.95" hidden="1" customHeight="1" spans="1:28">
      <c r="A23" s="145" t="s">
        <v>1306</v>
      </c>
      <c r="B23" s="146">
        <f>SUM(B24:B30)</f>
        <v>0</v>
      </c>
      <c r="C23" s="146">
        <f t="shared" ref="C23:AA23" si="6">SUM(C24:C30)</f>
        <v>0</v>
      </c>
      <c r="D23" s="146">
        <f t="shared" si="6"/>
        <v>0</v>
      </c>
      <c r="E23" s="146">
        <f t="shared" si="6"/>
        <v>0</v>
      </c>
      <c r="F23" s="146">
        <f t="shared" si="6"/>
        <v>0</v>
      </c>
      <c r="G23" s="146">
        <f t="shared" si="6"/>
        <v>0</v>
      </c>
      <c r="H23" s="146">
        <f t="shared" si="6"/>
        <v>0</v>
      </c>
      <c r="I23" s="146">
        <f t="shared" si="6"/>
        <v>0</v>
      </c>
      <c r="J23" s="146">
        <f t="shared" si="6"/>
        <v>0</v>
      </c>
      <c r="K23" s="146">
        <f t="shared" si="6"/>
        <v>0</v>
      </c>
      <c r="L23" s="146">
        <f t="shared" si="6"/>
        <v>0</v>
      </c>
      <c r="M23" s="146">
        <f t="shared" si="6"/>
        <v>0</v>
      </c>
      <c r="N23" s="146">
        <f t="shared" si="6"/>
        <v>0</v>
      </c>
      <c r="O23" s="146">
        <f t="shared" si="6"/>
        <v>0</v>
      </c>
      <c r="P23" s="146">
        <f t="shared" si="6"/>
        <v>0</v>
      </c>
      <c r="Q23" s="146">
        <f t="shared" si="6"/>
        <v>0</v>
      </c>
      <c r="R23" s="146">
        <f t="shared" si="6"/>
        <v>0</v>
      </c>
      <c r="S23" s="146">
        <f t="shared" si="6"/>
        <v>0</v>
      </c>
      <c r="T23" s="146">
        <f t="shared" si="6"/>
        <v>0</v>
      </c>
      <c r="U23" s="146">
        <f t="shared" si="6"/>
        <v>0</v>
      </c>
      <c r="V23" s="146">
        <f t="shared" si="6"/>
        <v>0</v>
      </c>
      <c r="W23" s="146">
        <f t="shared" si="6"/>
        <v>0</v>
      </c>
      <c r="X23" s="146">
        <f t="shared" si="6"/>
        <v>0</v>
      </c>
      <c r="Y23" s="146">
        <f t="shared" si="6"/>
        <v>0</v>
      </c>
      <c r="Z23" s="146">
        <f t="shared" si="6"/>
        <v>0</v>
      </c>
      <c r="AA23" s="146">
        <f t="shared" si="6"/>
        <v>0</v>
      </c>
      <c r="AB23" s="154" t="str">
        <f>IF(B23&lt;&gt;表二!$E$1278,"与表二支出总计不一致",0)</f>
        <v>与表二支出总计不一致</v>
      </c>
    </row>
    <row r="24" s="131" customFormat="1" ht="15.95" hidden="1" customHeight="1" spans="1:28">
      <c r="A24" s="144" t="s">
        <v>1318</v>
      </c>
      <c r="B24" s="140">
        <f t="shared" ref="B24:B30" si="7">SUM(C24:AA24)</f>
        <v>0</v>
      </c>
      <c r="C24" s="140"/>
      <c r="D24" s="140"/>
      <c r="E24" s="140"/>
      <c r="F24" s="140"/>
      <c r="G24" s="140"/>
      <c r="H24" s="140"/>
      <c r="I24" s="140"/>
      <c r="J24" s="140"/>
      <c r="K24" s="140"/>
      <c r="L24" s="140"/>
      <c r="M24" s="140"/>
      <c r="N24" s="140"/>
      <c r="O24" s="140"/>
      <c r="P24" s="151"/>
      <c r="Q24" s="140"/>
      <c r="R24" s="140"/>
      <c r="S24" s="140"/>
      <c r="T24" s="140"/>
      <c r="U24" s="140"/>
      <c r="V24" s="140"/>
      <c r="W24" s="140"/>
      <c r="X24" s="140"/>
      <c r="Y24" s="140"/>
      <c r="Z24" s="140"/>
      <c r="AA24" s="140"/>
      <c r="AB24" s="154" t="str">
        <f>IF(B24&lt;&gt;表二!$E$1278,"与表二支出总计不一致",0)</f>
        <v>与表二支出总计不一致</v>
      </c>
    </row>
    <row r="25" s="131" customFormat="1" ht="15.95" hidden="1" customHeight="1" spans="1:28">
      <c r="A25" s="144" t="s">
        <v>1319</v>
      </c>
      <c r="B25" s="140">
        <f t="shared" si="7"/>
        <v>0</v>
      </c>
      <c r="C25" s="140"/>
      <c r="D25" s="140"/>
      <c r="E25" s="140"/>
      <c r="F25" s="140"/>
      <c r="G25" s="140"/>
      <c r="H25" s="140"/>
      <c r="I25" s="140"/>
      <c r="J25" s="140"/>
      <c r="K25" s="140"/>
      <c r="L25" s="140"/>
      <c r="M25" s="140"/>
      <c r="N25" s="140"/>
      <c r="O25" s="140"/>
      <c r="P25" s="151"/>
      <c r="Q25" s="140"/>
      <c r="R25" s="140"/>
      <c r="S25" s="140"/>
      <c r="T25" s="140"/>
      <c r="U25" s="140"/>
      <c r="V25" s="140"/>
      <c r="W25" s="140"/>
      <c r="X25" s="140"/>
      <c r="Y25" s="140"/>
      <c r="Z25" s="140"/>
      <c r="AA25" s="140"/>
      <c r="AB25" s="154" t="str">
        <f>IF(B25&lt;&gt;表二!$E$1278,"与表二支出总计不一致",0)</f>
        <v>与表二支出总计不一致</v>
      </c>
    </row>
    <row r="26" s="131" customFormat="1" ht="15.95" hidden="1" customHeight="1" spans="1:28">
      <c r="A26" s="144" t="s">
        <v>1320</v>
      </c>
      <c r="B26" s="140">
        <f t="shared" si="7"/>
        <v>0</v>
      </c>
      <c r="C26" s="140"/>
      <c r="D26" s="140"/>
      <c r="E26" s="140"/>
      <c r="F26" s="140"/>
      <c r="G26" s="140"/>
      <c r="H26" s="140"/>
      <c r="I26" s="140"/>
      <c r="J26" s="140"/>
      <c r="K26" s="140"/>
      <c r="L26" s="140"/>
      <c r="M26" s="140"/>
      <c r="N26" s="140"/>
      <c r="O26" s="140"/>
      <c r="P26" s="151"/>
      <c r="Q26" s="140"/>
      <c r="R26" s="140"/>
      <c r="S26" s="140"/>
      <c r="T26" s="140"/>
      <c r="U26" s="140"/>
      <c r="V26" s="140"/>
      <c r="W26" s="140"/>
      <c r="X26" s="140"/>
      <c r="Y26" s="140"/>
      <c r="Z26" s="140"/>
      <c r="AA26" s="140"/>
      <c r="AB26" s="154" t="str">
        <f>IF(B26&lt;&gt;表二!$E$1278,"与表二支出总计不一致",0)</f>
        <v>与表二支出总计不一致</v>
      </c>
    </row>
    <row r="27" s="131" customFormat="1" ht="15.95" hidden="1" customHeight="1" spans="1:28">
      <c r="A27" s="144" t="s">
        <v>1321</v>
      </c>
      <c r="B27" s="140">
        <f t="shared" si="7"/>
        <v>0</v>
      </c>
      <c r="C27" s="140"/>
      <c r="D27" s="140"/>
      <c r="E27" s="140"/>
      <c r="F27" s="140"/>
      <c r="G27" s="140"/>
      <c r="H27" s="140"/>
      <c r="I27" s="140"/>
      <c r="J27" s="140"/>
      <c r="K27" s="140"/>
      <c r="L27" s="140"/>
      <c r="M27" s="140"/>
      <c r="N27" s="140"/>
      <c r="O27" s="140"/>
      <c r="P27" s="151"/>
      <c r="Q27" s="140"/>
      <c r="R27" s="140"/>
      <c r="S27" s="140"/>
      <c r="T27" s="140"/>
      <c r="U27" s="140"/>
      <c r="V27" s="140"/>
      <c r="W27" s="140"/>
      <c r="X27" s="140"/>
      <c r="Y27" s="140"/>
      <c r="Z27" s="140"/>
      <c r="AA27" s="140"/>
      <c r="AB27" s="154" t="str">
        <f>IF(B27&lt;&gt;表二!$E$1278,"与表二支出总计不一致",0)</f>
        <v>与表二支出总计不一致</v>
      </c>
    </row>
    <row r="28" s="131" customFormat="1" ht="15.95" hidden="1" customHeight="1" spans="1:28">
      <c r="A28" s="144" t="s">
        <v>1322</v>
      </c>
      <c r="B28" s="140">
        <f t="shared" si="7"/>
        <v>0</v>
      </c>
      <c r="C28" s="140"/>
      <c r="D28" s="140"/>
      <c r="E28" s="140"/>
      <c r="F28" s="140"/>
      <c r="G28" s="140"/>
      <c r="H28" s="140"/>
      <c r="I28" s="140"/>
      <c r="J28" s="140"/>
      <c r="K28" s="140"/>
      <c r="L28" s="140"/>
      <c r="M28" s="140"/>
      <c r="N28" s="140"/>
      <c r="O28" s="140"/>
      <c r="P28" s="151"/>
      <c r="Q28" s="140"/>
      <c r="R28" s="140"/>
      <c r="S28" s="140"/>
      <c r="T28" s="140"/>
      <c r="U28" s="140"/>
      <c r="V28" s="140"/>
      <c r="W28" s="140"/>
      <c r="X28" s="140"/>
      <c r="Y28" s="140"/>
      <c r="Z28" s="140"/>
      <c r="AA28" s="140"/>
      <c r="AB28" s="154" t="str">
        <f>IF(B28&lt;&gt;表二!$E$1278,"与表二支出总计不一致",0)</f>
        <v>与表二支出总计不一致</v>
      </c>
    </row>
    <row r="29" s="131" customFormat="1" ht="15.95" hidden="1" customHeight="1" spans="1:28">
      <c r="A29" s="144" t="s">
        <v>1323</v>
      </c>
      <c r="B29" s="140">
        <f t="shared" si="7"/>
        <v>0</v>
      </c>
      <c r="C29" s="140"/>
      <c r="D29" s="140"/>
      <c r="E29" s="140"/>
      <c r="F29" s="140"/>
      <c r="G29" s="140"/>
      <c r="H29" s="140"/>
      <c r="I29" s="140"/>
      <c r="J29" s="140"/>
      <c r="K29" s="140"/>
      <c r="L29" s="140"/>
      <c r="M29" s="140"/>
      <c r="N29" s="140"/>
      <c r="O29" s="140"/>
      <c r="P29" s="151"/>
      <c r="Q29" s="140"/>
      <c r="R29" s="140"/>
      <c r="S29" s="140"/>
      <c r="T29" s="140"/>
      <c r="U29" s="140"/>
      <c r="V29" s="140"/>
      <c r="W29" s="140"/>
      <c r="X29" s="140"/>
      <c r="Y29" s="140"/>
      <c r="Z29" s="140"/>
      <c r="AA29" s="140"/>
      <c r="AB29" s="154" t="str">
        <f>IF(B29&lt;&gt;表二!$E$1278,"与表二支出总计不一致",0)</f>
        <v>与表二支出总计不一致</v>
      </c>
    </row>
    <row r="30" s="131" customFormat="1" ht="15.95" hidden="1" customHeight="1" spans="1:28">
      <c r="A30" s="144" t="s">
        <v>1324</v>
      </c>
      <c r="B30" s="140">
        <f t="shared" si="7"/>
        <v>0</v>
      </c>
      <c r="C30" s="140"/>
      <c r="D30" s="140"/>
      <c r="E30" s="140"/>
      <c r="F30" s="140"/>
      <c r="G30" s="140"/>
      <c r="H30" s="140"/>
      <c r="I30" s="140"/>
      <c r="J30" s="140"/>
      <c r="K30" s="140"/>
      <c r="L30" s="140"/>
      <c r="M30" s="140"/>
      <c r="N30" s="140"/>
      <c r="O30" s="140"/>
      <c r="P30" s="151"/>
      <c r="Q30" s="140"/>
      <c r="R30" s="140"/>
      <c r="S30" s="140"/>
      <c r="T30" s="140"/>
      <c r="U30" s="140"/>
      <c r="V30" s="140"/>
      <c r="W30" s="140"/>
      <c r="X30" s="140"/>
      <c r="Y30" s="140"/>
      <c r="Z30" s="140"/>
      <c r="AA30" s="140"/>
      <c r="AB30" s="154" t="str">
        <f>IF(B30&lt;&gt;表二!$E$1278,"与表二支出总计不一致",0)</f>
        <v>与表二支出总计不一致</v>
      </c>
    </row>
    <row r="31" s="131" customFormat="1" ht="15.95" hidden="1" customHeight="1" spans="1:28">
      <c r="A31" s="142" t="s">
        <v>1325</v>
      </c>
      <c r="B31" s="143">
        <f>B32+B33</f>
        <v>0</v>
      </c>
      <c r="C31" s="143">
        <f t="shared" ref="C31:AA31" si="8">C32+C33</f>
        <v>0</v>
      </c>
      <c r="D31" s="143">
        <f t="shared" si="8"/>
        <v>0</v>
      </c>
      <c r="E31" s="143">
        <f t="shared" si="8"/>
        <v>0</v>
      </c>
      <c r="F31" s="143">
        <f t="shared" si="8"/>
        <v>0</v>
      </c>
      <c r="G31" s="143">
        <f t="shared" si="8"/>
        <v>0</v>
      </c>
      <c r="H31" s="143">
        <f t="shared" si="8"/>
        <v>0</v>
      </c>
      <c r="I31" s="143">
        <f t="shared" si="8"/>
        <v>0</v>
      </c>
      <c r="J31" s="143">
        <f t="shared" si="8"/>
        <v>0</v>
      </c>
      <c r="K31" s="143">
        <f t="shared" si="8"/>
        <v>0</v>
      </c>
      <c r="L31" s="143">
        <f t="shared" si="8"/>
        <v>0</v>
      </c>
      <c r="M31" s="143">
        <f t="shared" si="8"/>
        <v>0</v>
      </c>
      <c r="N31" s="143">
        <f t="shared" si="8"/>
        <v>0</v>
      </c>
      <c r="O31" s="143">
        <f t="shared" si="8"/>
        <v>0</v>
      </c>
      <c r="P31" s="143">
        <f t="shared" si="8"/>
        <v>0</v>
      </c>
      <c r="Q31" s="143">
        <f t="shared" si="8"/>
        <v>0</v>
      </c>
      <c r="R31" s="143">
        <f t="shared" si="8"/>
        <v>0</v>
      </c>
      <c r="S31" s="143">
        <f t="shared" si="8"/>
        <v>0</v>
      </c>
      <c r="T31" s="143">
        <f t="shared" si="8"/>
        <v>0</v>
      </c>
      <c r="U31" s="143">
        <f t="shared" si="8"/>
        <v>0</v>
      </c>
      <c r="V31" s="143">
        <f t="shared" si="8"/>
        <v>0</v>
      </c>
      <c r="W31" s="143">
        <f t="shared" si="8"/>
        <v>0</v>
      </c>
      <c r="X31" s="143">
        <f t="shared" si="8"/>
        <v>0</v>
      </c>
      <c r="Y31" s="143">
        <f t="shared" si="8"/>
        <v>0</v>
      </c>
      <c r="Z31" s="143">
        <f t="shared" si="8"/>
        <v>0</v>
      </c>
      <c r="AA31" s="143">
        <f t="shared" si="8"/>
        <v>0</v>
      </c>
      <c r="AB31" s="154" t="str">
        <f>IF(B31&lt;&gt;表二!$E$1278,"与表二支出总计不一致",0)</f>
        <v>与表二支出总计不一致</v>
      </c>
    </row>
    <row r="32" s="131" customFormat="1" ht="15.95" hidden="1" customHeight="1" spans="1:28">
      <c r="A32" s="144" t="s">
        <v>1326</v>
      </c>
      <c r="B32" s="140">
        <f>SUM(C32:AA32)</f>
        <v>0</v>
      </c>
      <c r="C32" s="140"/>
      <c r="D32" s="140"/>
      <c r="E32" s="140"/>
      <c r="F32" s="140"/>
      <c r="G32" s="140"/>
      <c r="H32" s="140"/>
      <c r="I32" s="140"/>
      <c r="J32" s="140"/>
      <c r="K32" s="140"/>
      <c r="L32" s="140"/>
      <c r="M32" s="140"/>
      <c r="N32" s="140"/>
      <c r="O32" s="140"/>
      <c r="P32" s="151"/>
      <c r="Q32" s="140"/>
      <c r="R32" s="140"/>
      <c r="S32" s="140"/>
      <c r="T32" s="140"/>
      <c r="U32" s="140"/>
      <c r="V32" s="140"/>
      <c r="W32" s="140"/>
      <c r="X32" s="140"/>
      <c r="Y32" s="140"/>
      <c r="Z32" s="140"/>
      <c r="AA32" s="140"/>
      <c r="AB32" s="154" t="str">
        <f>IF(B32&lt;&gt;表二!$E$1278,"与表二支出总计不一致",0)</f>
        <v>与表二支出总计不一致</v>
      </c>
    </row>
    <row r="33" s="131" customFormat="1" ht="15.95" hidden="1" customHeight="1" spans="1:28">
      <c r="A33" s="145" t="s">
        <v>1306</v>
      </c>
      <c r="B33" s="146">
        <f>SUM(B34:B40)</f>
        <v>0</v>
      </c>
      <c r="C33" s="146">
        <f t="shared" ref="C33:AA33" si="9">SUM(C34:C40)</f>
        <v>0</v>
      </c>
      <c r="D33" s="146">
        <f t="shared" si="9"/>
        <v>0</v>
      </c>
      <c r="E33" s="146">
        <f t="shared" si="9"/>
        <v>0</v>
      </c>
      <c r="F33" s="146">
        <f t="shared" si="9"/>
        <v>0</v>
      </c>
      <c r="G33" s="146">
        <f t="shared" si="9"/>
        <v>0</v>
      </c>
      <c r="H33" s="146">
        <f t="shared" si="9"/>
        <v>0</v>
      </c>
      <c r="I33" s="146">
        <f t="shared" si="9"/>
        <v>0</v>
      </c>
      <c r="J33" s="146">
        <f t="shared" si="9"/>
        <v>0</v>
      </c>
      <c r="K33" s="146">
        <f t="shared" si="9"/>
        <v>0</v>
      </c>
      <c r="L33" s="146">
        <f t="shared" si="9"/>
        <v>0</v>
      </c>
      <c r="M33" s="146">
        <f t="shared" si="9"/>
        <v>0</v>
      </c>
      <c r="N33" s="146">
        <f t="shared" si="9"/>
        <v>0</v>
      </c>
      <c r="O33" s="146">
        <f t="shared" si="9"/>
        <v>0</v>
      </c>
      <c r="P33" s="146">
        <f t="shared" si="9"/>
        <v>0</v>
      </c>
      <c r="Q33" s="146">
        <f t="shared" si="9"/>
        <v>0</v>
      </c>
      <c r="R33" s="146">
        <f t="shared" si="9"/>
        <v>0</v>
      </c>
      <c r="S33" s="146">
        <f t="shared" si="9"/>
        <v>0</v>
      </c>
      <c r="T33" s="146">
        <f t="shared" si="9"/>
        <v>0</v>
      </c>
      <c r="U33" s="146">
        <f t="shared" si="9"/>
        <v>0</v>
      </c>
      <c r="V33" s="146">
        <f t="shared" si="9"/>
        <v>0</v>
      </c>
      <c r="W33" s="146">
        <f t="shared" si="9"/>
        <v>0</v>
      </c>
      <c r="X33" s="146">
        <f t="shared" si="9"/>
        <v>0</v>
      </c>
      <c r="Y33" s="146">
        <f t="shared" si="9"/>
        <v>0</v>
      </c>
      <c r="Z33" s="146">
        <f t="shared" si="9"/>
        <v>0</v>
      </c>
      <c r="AA33" s="146">
        <f t="shared" si="9"/>
        <v>0</v>
      </c>
      <c r="AB33" s="154" t="str">
        <f>IF(B33&lt;&gt;表二!$E$1278,"与表二支出总计不一致",0)</f>
        <v>与表二支出总计不一致</v>
      </c>
    </row>
    <row r="34" s="131" customFormat="1" ht="15.95" hidden="1" customHeight="1" spans="1:28">
      <c r="A34" s="144" t="s">
        <v>1327</v>
      </c>
      <c r="B34" s="140">
        <f>SUM(C34:AA34)</f>
        <v>0</v>
      </c>
      <c r="C34" s="140"/>
      <c r="D34" s="140"/>
      <c r="E34" s="140"/>
      <c r="F34" s="140"/>
      <c r="G34" s="140"/>
      <c r="H34" s="140"/>
      <c r="I34" s="140"/>
      <c r="J34" s="140"/>
      <c r="K34" s="140"/>
      <c r="L34" s="140"/>
      <c r="M34" s="140"/>
      <c r="N34" s="140"/>
      <c r="O34" s="140"/>
      <c r="P34" s="151"/>
      <c r="Q34" s="140"/>
      <c r="R34" s="140"/>
      <c r="S34" s="140"/>
      <c r="T34" s="140"/>
      <c r="U34" s="140"/>
      <c r="V34" s="140"/>
      <c r="W34" s="140"/>
      <c r="X34" s="140"/>
      <c r="Y34" s="140"/>
      <c r="Z34" s="140"/>
      <c r="AA34" s="140"/>
      <c r="AB34" s="154" t="str">
        <f>IF(B34&lt;&gt;表二!$E$1278,"与表二支出总计不一致",0)</f>
        <v>与表二支出总计不一致</v>
      </c>
    </row>
    <row r="35" s="131" customFormat="1" ht="15.95" hidden="1" customHeight="1" spans="1:28">
      <c r="A35" s="144" t="s">
        <v>1328</v>
      </c>
      <c r="B35" s="140">
        <f t="shared" ref="B35:B40" si="10">SUM(C35:AA35)</f>
        <v>0</v>
      </c>
      <c r="C35" s="140"/>
      <c r="D35" s="140"/>
      <c r="E35" s="140"/>
      <c r="F35" s="140"/>
      <c r="G35" s="140"/>
      <c r="H35" s="140"/>
      <c r="I35" s="140"/>
      <c r="J35" s="140"/>
      <c r="K35" s="140"/>
      <c r="L35" s="140"/>
      <c r="M35" s="140"/>
      <c r="N35" s="140"/>
      <c r="O35" s="140"/>
      <c r="P35" s="151"/>
      <c r="Q35" s="140"/>
      <c r="R35" s="140"/>
      <c r="S35" s="140"/>
      <c r="T35" s="140"/>
      <c r="U35" s="140"/>
      <c r="V35" s="140"/>
      <c r="W35" s="140"/>
      <c r="X35" s="140"/>
      <c r="Y35" s="140"/>
      <c r="Z35" s="140"/>
      <c r="AA35" s="140"/>
      <c r="AB35" s="154" t="str">
        <f>IF(B35&lt;&gt;表二!$E$1278,"与表二支出总计不一致",0)</f>
        <v>与表二支出总计不一致</v>
      </c>
    </row>
    <row r="36" s="131" customFormat="1" ht="15.95" hidden="1" customHeight="1" spans="1:28">
      <c r="A36" s="144" t="s">
        <v>1329</v>
      </c>
      <c r="B36" s="140">
        <f t="shared" si="10"/>
        <v>0</v>
      </c>
      <c r="C36" s="140"/>
      <c r="D36" s="140"/>
      <c r="E36" s="140"/>
      <c r="F36" s="140"/>
      <c r="G36" s="140"/>
      <c r="H36" s="140"/>
      <c r="I36" s="140"/>
      <c r="J36" s="140"/>
      <c r="K36" s="140"/>
      <c r="L36" s="140"/>
      <c r="M36" s="140"/>
      <c r="N36" s="140"/>
      <c r="O36" s="140"/>
      <c r="P36" s="151"/>
      <c r="Q36" s="140"/>
      <c r="R36" s="140"/>
      <c r="S36" s="140"/>
      <c r="T36" s="140"/>
      <c r="U36" s="140"/>
      <c r="V36" s="140"/>
      <c r="W36" s="140"/>
      <c r="X36" s="140"/>
      <c r="Y36" s="140"/>
      <c r="Z36" s="140"/>
      <c r="AA36" s="140"/>
      <c r="AB36" s="154" t="str">
        <f>IF(B36&lt;&gt;表二!$E$1278,"与表二支出总计不一致",0)</f>
        <v>与表二支出总计不一致</v>
      </c>
    </row>
    <row r="37" s="131" customFormat="1" ht="15.95" hidden="1" customHeight="1" spans="1:28">
      <c r="A37" s="144" t="s">
        <v>1330</v>
      </c>
      <c r="B37" s="140">
        <f t="shared" si="10"/>
        <v>0</v>
      </c>
      <c r="C37" s="140"/>
      <c r="D37" s="140"/>
      <c r="E37" s="140"/>
      <c r="F37" s="140"/>
      <c r="G37" s="140"/>
      <c r="H37" s="140"/>
      <c r="I37" s="140"/>
      <c r="J37" s="140"/>
      <c r="K37" s="140"/>
      <c r="L37" s="140"/>
      <c r="M37" s="140"/>
      <c r="N37" s="140"/>
      <c r="O37" s="140"/>
      <c r="P37" s="151"/>
      <c r="Q37" s="140"/>
      <c r="R37" s="140"/>
      <c r="S37" s="140"/>
      <c r="T37" s="140"/>
      <c r="U37" s="140"/>
      <c r="V37" s="140"/>
      <c r="W37" s="140"/>
      <c r="X37" s="140"/>
      <c r="Y37" s="140"/>
      <c r="Z37" s="140"/>
      <c r="AA37" s="140"/>
      <c r="AB37" s="154" t="str">
        <f>IF(B37&lt;&gt;表二!$E$1278,"与表二支出总计不一致",0)</f>
        <v>与表二支出总计不一致</v>
      </c>
    </row>
    <row r="38" s="131" customFormat="1" ht="15.95" hidden="1" customHeight="1" spans="1:28">
      <c r="A38" s="144" t="s">
        <v>1331</v>
      </c>
      <c r="B38" s="140">
        <f t="shared" si="10"/>
        <v>0</v>
      </c>
      <c r="C38" s="140"/>
      <c r="D38" s="140"/>
      <c r="E38" s="140"/>
      <c r="F38" s="140"/>
      <c r="G38" s="140"/>
      <c r="H38" s="140"/>
      <c r="I38" s="140"/>
      <c r="J38" s="140"/>
      <c r="K38" s="140"/>
      <c r="L38" s="140"/>
      <c r="M38" s="140"/>
      <c r="N38" s="140"/>
      <c r="O38" s="140"/>
      <c r="P38" s="151"/>
      <c r="Q38" s="140"/>
      <c r="R38" s="140"/>
      <c r="S38" s="140"/>
      <c r="T38" s="140"/>
      <c r="U38" s="140"/>
      <c r="V38" s="140"/>
      <c r="W38" s="140"/>
      <c r="X38" s="140"/>
      <c r="Y38" s="140"/>
      <c r="Z38" s="140"/>
      <c r="AA38" s="140"/>
      <c r="AB38" s="154" t="str">
        <f>IF(B38&lt;&gt;表二!$E$1278,"与表二支出总计不一致",0)</f>
        <v>与表二支出总计不一致</v>
      </c>
    </row>
    <row r="39" s="131" customFormat="1" ht="15.95" hidden="1" customHeight="1" spans="1:28">
      <c r="A39" s="144" t="s">
        <v>1332</v>
      </c>
      <c r="B39" s="140">
        <f t="shared" si="10"/>
        <v>0</v>
      </c>
      <c r="C39" s="140"/>
      <c r="D39" s="140"/>
      <c r="E39" s="140"/>
      <c r="F39" s="140"/>
      <c r="G39" s="140"/>
      <c r="H39" s="140"/>
      <c r="I39" s="140"/>
      <c r="J39" s="140"/>
      <c r="K39" s="140"/>
      <c r="L39" s="140"/>
      <c r="M39" s="140"/>
      <c r="N39" s="140"/>
      <c r="O39" s="140"/>
      <c r="P39" s="151"/>
      <c r="Q39" s="140"/>
      <c r="R39" s="140"/>
      <c r="S39" s="140"/>
      <c r="T39" s="140"/>
      <c r="U39" s="140"/>
      <c r="V39" s="140"/>
      <c r="W39" s="140"/>
      <c r="X39" s="140"/>
      <c r="Y39" s="140"/>
      <c r="Z39" s="140"/>
      <c r="AA39" s="140"/>
      <c r="AB39" s="154" t="str">
        <f>IF(B39&lt;&gt;表二!$E$1278,"与表二支出总计不一致",0)</f>
        <v>与表二支出总计不一致</v>
      </c>
    </row>
    <row r="40" s="131" customFormat="1" ht="15.95" hidden="1" customHeight="1" spans="1:28">
      <c r="A40" s="144" t="s">
        <v>1333</v>
      </c>
      <c r="B40" s="140">
        <f t="shared" si="10"/>
        <v>0</v>
      </c>
      <c r="C40" s="140"/>
      <c r="D40" s="140"/>
      <c r="E40" s="140"/>
      <c r="F40" s="140"/>
      <c r="G40" s="140"/>
      <c r="H40" s="140"/>
      <c r="I40" s="140"/>
      <c r="J40" s="140"/>
      <c r="K40" s="140"/>
      <c r="L40" s="140"/>
      <c r="M40" s="140"/>
      <c r="N40" s="140"/>
      <c r="O40" s="140"/>
      <c r="P40" s="151"/>
      <c r="Q40" s="140"/>
      <c r="R40" s="140"/>
      <c r="S40" s="140"/>
      <c r="T40" s="140"/>
      <c r="U40" s="140"/>
      <c r="V40" s="140"/>
      <c r="W40" s="140"/>
      <c r="X40" s="140"/>
      <c r="Y40" s="140"/>
      <c r="Z40" s="140"/>
      <c r="AA40" s="140"/>
      <c r="AB40" s="154" t="str">
        <f>IF(B40&lt;&gt;表二!$E$1278,"与表二支出总计不一致",0)</f>
        <v>与表二支出总计不一致</v>
      </c>
    </row>
    <row r="41" s="131" customFormat="1" ht="15.95" customHeight="1" spans="1:28">
      <c r="A41" s="142" t="s">
        <v>1334</v>
      </c>
      <c r="B41" s="143">
        <f>B42+B43</f>
        <v>44639</v>
      </c>
      <c r="C41" s="143">
        <f t="shared" ref="C41:AA41" si="11">C42+C43</f>
        <v>4473.680671</v>
      </c>
      <c r="D41" s="143">
        <f t="shared" si="11"/>
        <v>0</v>
      </c>
      <c r="E41" s="143">
        <f t="shared" si="11"/>
        <v>0</v>
      </c>
      <c r="F41" s="143">
        <f t="shared" si="11"/>
        <v>155.705</v>
      </c>
      <c r="G41" s="143">
        <f t="shared" si="11"/>
        <v>4054.45153</v>
      </c>
      <c r="H41" s="143">
        <f t="shared" si="11"/>
        <v>5049.2</v>
      </c>
      <c r="I41" s="143">
        <f t="shared" si="11"/>
        <v>12</v>
      </c>
      <c r="J41" s="143">
        <f t="shared" si="11"/>
        <v>3559.81092</v>
      </c>
      <c r="K41" s="143">
        <f t="shared" si="11"/>
        <v>634</v>
      </c>
      <c r="L41" s="143">
        <f t="shared" si="11"/>
        <v>715.925</v>
      </c>
      <c r="M41" s="143">
        <f t="shared" si="11"/>
        <v>8423.872</v>
      </c>
      <c r="N41" s="143">
        <f t="shared" si="11"/>
        <v>1542.3</v>
      </c>
      <c r="O41" s="143">
        <f t="shared" si="11"/>
        <v>0</v>
      </c>
      <c r="P41" s="143">
        <f t="shared" si="11"/>
        <v>0</v>
      </c>
      <c r="Q41" s="143">
        <f t="shared" si="11"/>
        <v>13281.548918</v>
      </c>
      <c r="R41" s="143">
        <f t="shared" si="11"/>
        <v>0</v>
      </c>
      <c r="S41" s="143">
        <f t="shared" si="11"/>
        <v>0</v>
      </c>
      <c r="T41" s="143">
        <f t="shared" si="11"/>
        <v>430</v>
      </c>
      <c r="U41" s="143">
        <f t="shared" si="11"/>
        <v>370.415961</v>
      </c>
      <c r="V41" s="143">
        <f t="shared" si="11"/>
        <v>0</v>
      </c>
      <c r="W41" s="143">
        <f t="shared" si="11"/>
        <v>861.41</v>
      </c>
      <c r="X41" s="143">
        <f t="shared" si="11"/>
        <v>1074.68</v>
      </c>
      <c r="Y41" s="143">
        <f t="shared" si="11"/>
        <v>0</v>
      </c>
      <c r="Z41" s="143">
        <f t="shared" si="11"/>
        <v>0</v>
      </c>
      <c r="AA41" s="143">
        <f t="shared" si="11"/>
        <v>0</v>
      </c>
      <c r="AB41" s="154">
        <f>IF(B41&lt;&gt;表二!$E$1278,"与表二支出总计不一致",0)</f>
        <v>0</v>
      </c>
    </row>
    <row r="42" s="131" customFormat="1" ht="15.95" customHeight="1" spans="1:28">
      <c r="A42" s="144" t="s">
        <v>1335</v>
      </c>
      <c r="B42" s="140">
        <f>SUM(C42:AA42)</f>
        <v>44639</v>
      </c>
      <c r="C42" s="37">
        <v>4473.680671</v>
      </c>
      <c r="D42" s="140"/>
      <c r="E42" s="140"/>
      <c r="F42" s="148">
        <v>155.705</v>
      </c>
      <c r="G42" s="148">
        <v>4054.45153</v>
      </c>
      <c r="H42" s="148">
        <v>5049.2</v>
      </c>
      <c r="I42" s="148">
        <v>12</v>
      </c>
      <c r="J42" s="148">
        <v>3559.81092</v>
      </c>
      <c r="K42" s="148">
        <v>634</v>
      </c>
      <c r="L42" s="148">
        <v>715.925</v>
      </c>
      <c r="M42" s="64">
        <v>8423.872</v>
      </c>
      <c r="N42" s="64">
        <v>1542.3</v>
      </c>
      <c r="O42" s="64"/>
      <c r="P42" s="64"/>
      <c r="Q42" s="64">
        <v>13281.548918</v>
      </c>
      <c r="R42" s="64"/>
      <c r="S42" s="64"/>
      <c r="T42" s="64">
        <v>430</v>
      </c>
      <c r="U42" s="148">
        <v>370.415961</v>
      </c>
      <c r="V42" s="148"/>
      <c r="W42" s="148">
        <v>861.41</v>
      </c>
      <c r="X42" s="64">
        <v>1074.68</v>
      </c>
      <c r="Y42" s="140"/>
      <c r="Z42" s="140"/>
      <c r="AA42" s="140"/>
      <c r="AB42" s="154">
        <f>IF(B42&lt;&gt;表二!$E$1278,"与表二支出总计不一致",0)</f>
        <v>0</v>
      </c>
    </row>
    <row r="43" s="131" customFormat="1" ht="15.95" customHeight="1" spans="1:28">
      <c r="A43" s="145" t="s">
        <v>1306</v>
      </c>
      <c r="B43" s="146">
        <f>SUM(B44:B50)</f>
        <v>0</v>
      </c>
      <c r="C43" s="146">
        <f t="shared" ref="C43:AA43" si="12">SUM(C44:C50)</f>
        <v>0</v>
      </c>
      <c r="D43" s="146">
        <f t="shared" si="12"/>
        <v>0</v>
      </c>
      <c r="E43" s="146">
        <f t="shared" si="12"/>
        <v>0</v>
      </c>
      <c r="F43" s="146">
        <f t="shared" si="12"/>
        <v>0</v>
      </c>
      <c r="G43" s="146">
        <f t="shared" si="12"/>
        <v>0</v>
      </c>
      <c r="H43" s="146">
        <f t="shared" si="12"/>
        <v>0</v>
      </c>
      <c r="I43" s="146">
        <f t="shared" si="12"/>
        <v>0</v>
      </c>
      <c r="J43" s="146">
        <f t="shared" si="12"/>
        <v>0</v>
      </c>
      <c r="K43" s="146">
        <f t="shared" si="12"/>
        <v>0</v>
      </c>
      <c r="L43" s="146">
        <f t="shared" si="12"/>
        <v>0</v>
      </c>
      <c r="M43" s="146">
        <f t="shared" si="12"/>
        <v>0</v>
      </c>
      <c r="N43" s="146">
        <f t="shared" si="12"/>
        <v>0</v>
      </c>
      <c r="O43" s="146">
        <f t="shared" si="12"/>
        <v>0</v>
      </c>
      <c r="P43" s="146">
        <f t="shared" si="12"/>
        <v>0</v>
      </c>
      <c r="Q43" s="146">
        <f t="shared" si="12"/>
        <v>0</v>
      </c>
      <c r="R43" s="146">
        <f t="shared" si="12"/>
        <v>0</v>
      </c>
      <c r="S43" s="146">
        <f t="shared" si="12"/>
        <v>0</v>
      </c>
      <c r="T43" s="146">
        <f t="shared" si="12"/>
        <v>0</v>
      </c>
      <c r="U43" s="146">
        <f t="shared" si="12"/>
        <v>0</v>
      </c>
      <c r="V43" s="146">
        <f t="shared" si="12"/>
        <v>0</v>
      </c>
      <c r="W43" s="146">
        <f t="shared" si="12"/>
        <v>0</v>
      </c>
      <c r="X43" s="146">
        <f t="shared" si="12"/>
        <v>0</v>
      </c>
      <c r="Y43" s="146">
        <f t="shared" si="12"/>
        <v>0</v>
      </c>
      <c r="Z43" s="146">
        <f t="shared" si="12"/>
        <v>0</v>
      </c>
      <c r="AA43" s="146">
        <f t="shared" si="12"/>
        <v>0</v>
      </c>
      <c r="AB43" s="154" t="str">
        <f>IF(B43&lt;&gt;表二!$E$1278,"与表二支出总计不一致",0)</f>
        <v>与表二支出总计不一致</v>
      </c>
    </row>
    <row r="44" s="131" customFormat="1" ht="15.95" customHeight="1" spans="1:28">
      <c r="A44" s="144" t="s">
        <v>1336</v>
      </c>
      <c r="B44" s="140">
        <f>SUM(C44:AA44)</f>
        <v>0</v>
      </c>
      <c r="C44" s="140"/>
      <c r="D44" s="140"/>
      <c r="E44" s="140"/>
      <c r="F44" s="140"/>
      <c r="G44" s="140"/>
      <c r="H44" s="140"/>
      <c r="I44" s="140"/>
      <c r="J44" s="140"/>
      <c r="K44" s="140"/>
      <c r="L44" s="140"/>
      <c r="M44" s="140"/>
      <c r="N44" s="140"/>
      <c r="O44" s="140"/>
      <c r="P44" s="151"/>
      <c r="Q44" s="140"/>
      <c r="R44" s="140"/>
      <c r="S44" s="140"/>
      <c r="T44" s="140"/>
      <c r="U44" s="140"/>
      <c r="V44" s="140"/>
      <c r="W44" s="140"/>
      <c r="X44" s="140"/>
      <c r="Y44" s="140"/>
      <c r="Z44" s="140"/>
      <c r="AA44" s="140"/>
      <c r="AB44" s="154" t="str">
        <f>IF(B44&lt;&gt;表二!$E$1278,"与表二支出总计不一致",0)</f>
        <v>与表二支出总计不一致</v>
      </c>
    </row>
    <row r="45" s="131" customFormat="1" ht="15.95" customHeight="1" spans="1:28">
      <c r="A45" s="144" t="s">
        <v>1337</v>
      </c>
      <c r="B45" s="140">
        <f>SUM(C45:AA45)</f>
        <v>0</v>
      </c>
      <c r="C45" s="140"/>
      <c r="D45" s="140"/>
      <c r="E45" s="140"/>
      <c r="F45" s="140"/>
      <c r="G45" s="140"/>
      <c r="H45" s="140"/>
      <c r="I45" s="140"/>
      <c r="J45" s="140"/>
      <c r="K45" s="140"/>
      <c r="L45" s="140"/>
      <c r="M45" s="140"/>
      <c r="N45" s="140"/>
      <c r="O45" s="140"/>
      <c r="P45" s="151"/>
      <c r="Q45" s="140"/>
      <c r="R45" s="140"/>
      <c r="S45" s="140"/>
      <c r="T45" s="140"/>
      <c r="U45" s="140"/>
      <c r="V45" s="140"/>
      <c r="W45" s="140"/>
      <c r="X45" s="140"/>
      <c r="Y45" s="140"/>
      <c r="Z45" s="140"/>
      <c r="AA45" s="140"/>
      <c r="AB45" s="154" t="str">
        <f>IF(B45&lt;&gt;表二!$E$1278,"与表二支出总计不一致",0)</f>
        <v>与表二支出总计不一致</v>
      </c>
    </row>
    <row r="46" s="131" customFormat="1" ht="15.95" customHeight="1" spans="1:28">
      <c r="A46" s="144" t="s">
        <v>1338</v>
      </c>
      <c r="B46" s="140">
        <f>SUM(C46:AA46)</f>
        <v>0</v>
      </c>
      <c r="C46" s="140"/>
      <c r="D46" s="140"/>
      <c r="E46" s="140"/>
      <c r="F46" s="140"/>
      <c r="G46" s="140"/>
      <c r="H46" s="140"/>
      <c r="I46" s="140"/>
      <c r="J46" s="140"/>
      <c r="K46" s="140"/>
      <c r="L46" s="140"/>
      <c r="M46" s="140"/>
      <c r="N46" s="140"/>
      <c r="O46" s="140"/>
      <c r="P46" s="151"/>
      <c r="Q46" s="140"/>
      <c r="R46" s="140"/>
      <c r="S46" s="140"/>
      <c r="T46" s="140"/>
      <c r="U46" s="140"/>
      <c r="V46" s="140"/>
      <c r="W46" s="140"/>
      <c r="X46" s="140"/>
      <c r="Y46" s="140"/>
      <c r="Z46" s="140"/>
      <c r="AA46" s="140"/>
      <c r="AB46" s="154" t="str">
        <f>IF(B46&lt;&gt;表二!$E$1278,"与表二支出总计不一致",0)</f>
        <v>与表二支出总计不一致</v>
      </c>
    </row>
    <row r="47" s="131" customFormat="1" ht="15.95" customHeight="1" spans="1:28">
      <c r="A47" s="144" t="s">
        <v>1339</v>
      </c>
      <c r="B47" s="140">
        <f t="shared" ref="B47:B52" si="13">SUM(C47:AA47)</f>
        <v>0</v>
      </c>
      <c r="C47" s="140"/>
      <c r="D47" s="140"/>
      <c r="E47" s="140"/>
      <c r="F47" s="140"/>
      <c r="G47" s="140"/>
      <c r="H47" s="140"/>
      <c r="I47" s="140"/>
      <c r="J47" s="140"/>
      <c r="K47" s="140"/>
      <c r="L47" s="140"/>
      <c r="M47" s="140"/>
      <c r="N47" s="140"/>
      <c r="O47" s="140"/>
      <c r="P47" s="151"/>
      <c r="Q47" s="140"/>
      <c r="R47" s="140"/>
      <c r="S47" s="140"/>
      <c r="T47" s="140"/>
      <c r="U47" s="140"/>
      <c r="V47" s="140"/>
      <c r="W47" s="140"/>
      <c r="X47" s="140"/>
      <c r="Y47" s="140"/>
      <c r="Z47" s="140"/>
      <c r="AA47" s="140"/>
      <c r="AB47" s="154" t="str">
        <f>IF(B47&lt;&gt;表二!$E$1278,"与表二支出总计不一致",0)</f>
        <v>与表二支出总计不一致</v>
      </c>
    </row>
    <row r="48" s="131" customFormat="1" ht="15.95" customHeight="1" spans="1:28">
      <c r="A48" s="144" t="s">
        <v>1340</v>
      </c>
      <c r="B48" s="140">
        <f t="shared" si="13"/>
        <v>0</v>
      </c>
      <c r="C48" s="140"/>
      <c r="D48" s="140"/>
      <c r="E48" s="140"/>
      <c r="F48" s="140"/>
      <c r="G48" s="140"/>
      <c r="H48" s="140"/>
      <c r="I48" s="140"/>
      <c r="J48" s="140"/>
      <c r="K48" s="140"/>
      <c r="L48" s="140"/>
      <c r="M48" s="140"/>
      <c r="N48" s="140"/>
      <c r="O48" s="140"/>
      <c r="P48" s="151"/>
      <c r="Q48" s="140"/>
      <c r="R48" s="140"/>
      <c r="S48" s="140"/>
      <c r="T48" s="140"/>
      <c r="U48" s="140"/>
      <c r="V48" s="140"/>
      <c r="W48" s="140"/>
      <c r="X48" s="140"/>
      <c r="Y48" s="140"/>
      <c r="Z48" s="140"/>
      <c r="AA48" s="140"/>
      <c r="AB48" s="154" t="str">
        <f>IF(B48&lt;&gt;表二!$E$1278,"与表二支出总计不一致",0)</f>
        <v>与表二支出总计不一致</v>
      </c>
    </row>
    <row r="49" s="131" customFormat="1" ht="15.95" customHeight="1" spans="1:28">
      <c r="A49" s="144" t="s">
        <v>1341</v>
      </c>
      <c r="B49" s="140">
        <f t="shared" si="13"/>
        <v>0</v>
      </c>
      <c r="C49" s="140"/>
      <c r="D49" s="140"/>
      <c r="E49" s="140"/>
      <c r="F49" s="140"/>
      <c r="G49" s="140"/>
      <c r="H49" s="140"/>
      <c r="I49" s="140"/>
      <c r="J49" s="140"/>
      <c r="K49" s="140"/>
      <c r="L49" s="140"/>
      <c r="M49" s="140"/>
      <c r="N49" s="140"/>
      <c r="O49" s="140"/>
      <c r="P49" s="151"/>
      <c r="Q49" s="140"/>
      <c r="R49" s="140"/>
      <c r="S49" s="140"/>
      <c r="T49" s="140"/>
      <c r="U49" s="140"/>
      <c r="V49" s="140"/>
      <c r="W49" s="140"/>
      <c r="X49" s="140"/>
      <c r="Y49" s="140"/>
      <c r="Z49" s="140"/>
      <c r="AA49" s="140"/>
      <c r="AB49" s="154" t="str">
        <f>IF(B49&lt;&gt;表二!$E$1278,"与表二支出总计不一致",0)</f>
        <v>与表二支出总计不一致</v>
      </c>
    </row>
    <row r="50" s="131" customFormat="1" ht="15.95" customHeight="1" spans="1:28">
      <c r="A50" s="144" t="s">
        <v>1342</v>
      </c>
      <c r="B50" s="140">
        <f t="shared" si="13"/>
        <v>0</v>
      </c>
      <c r="C50" s="140"/>
      <c r="D50" s="140"/>
      <c r="E50" s="140"/>
      <c r="F50" s="140"/>
      <c r="G50" s="140"/>
      <c r="H50" s="140"/>
      <c r="I50" s="140"/>
      <c r="J50" s="140"/>
      <c r="K50" s="140"/>
      <c r="L50" s="140"/>
      <c r="M50" s="140"/>
      <c r="N50" s="140"/>
      <c r="O50" s="140"/>
      <c r="P50" s="151"/>
      <c r="Q50" s="140"/>
      <c r="R50" s="140"/>
      <c r="S50" s="140"/>
      <c r="T50" s="140"/>
      <c r="U50" s="140"/>
      <c r="V50" s="140"/>
      <c r="W50" s="140"/>
      <c r="X50" s="140"/>
      <c r="Y50" s="140"/>
      <c r="Z50" s="140"/>
      <c r="AA50" s="140"/>
      <c r="AB50" s="154" t="str">
        <f>IF(B50&lt;&gt;表二!$E$1278,"与表二支出总计不一致",0)</f>
        <v>与表二支出总计不一致</v>
      </c>
    </row>
    <row r="51" s="131" customFormat="1" ht="15.95" hidden="1" customHeight="1" spans="1:28">
      <c r="A51" s="142" t="s">
        <v>1343</v>
      </c>
      <c r="B51" s="143">
        <f>B52+B53</f>
        <v>0</v>
      </c>
      <c r="C51" s="143">
        <f t="shared" ref="C51:AA51" si="14">C52+C53</f>
        <v>0</v>
      </c>
      <c r="D51" s="143">
        <f t="shared" si="14"/>
        <v>0</v>
      </c>
      <c r="E51" s="143">
        <f t="shared" si="14"/>
        <v>0</v>
      </c>
      <c r="F51" s="143">
        <f t="shared" si="14"/>
        <v>0</v>
      </c>
      <c r="G51" s="143">
        <f t="shared" si="14"/>
        <v>0</v>
      </c>
      <c r="H51" s="143">
        <f t="shared" si="14"/>
        <v>0</v>
      </c>
      <c r="I51" s="143">
        <f t="shared" si="14"/>
        <v>0</v>
      </c>
      <c r="J51" s="143">
        <f t="shared" si="14"/>
        <v>0</v>
      </c>
      <c r="K51" s="143">
        <f t="shared" si="14"/>
        <v>0</v>
      </c>
      <c r="L51" s="143">
        <f t="shared" si="14"/>
        <v>0</v>
      </c>
      <c r="M51" s="143">
        <f t="shared" si="14"/>
        <v>0</v>
      </c>
      <c r="N51" s="143">
        <f t="shared" si="14"/>
        <v>0</v>
      </c>
      <c r="O51" s="143">
        <f t="shared" si="14"/>
        <v>0</v>
      </c>
      <c r="P51" s="143">
        <f t="shared" si="14"/>
        <v>0</v>
      </c>
      <c r="Q51" s="143">
        <f t="shared" si="14"/>
        <v>0</v>
      </c>
      <c r="R51" s="143">
        <f t="shared" si="14"/>
        <v>0</v>
      </c>
      <c r="S51" s="143">
        <f t="shared" si="14"/>
        <v>0</v>
      </c>
      <c r="T51" s="143">
        <f t="shared" si="14"/>
        <v>0</v>
      </c>
      <c r="U51" s="143">
        <f t="shared" si="14"/>
        <v>0</v>
      </c>
      <c r="V51" s="143">
        <f t="shared" si="14"/>
        <v>0</v>
      </c>
      <c r="W51" s="143">
        <f t="shared" si="14"/>
        <v>0</v>
      </c>
      <c r="X51" s="143">
        <f t="shared" si="14"/>
        <v>0</v>
      </c>
      <c r="Y51" s="143">
        <f t="shared" si="14"/>
        <v>0</v>
      </c>
      <c r="Z51" s="143">
        <f t="shared" si="14"/>
        <v>0</v>
      </c>
      <c r="AA51" s="143">
        <f t="shared" si="14"/>
        <v>0</v>
      </c>
      <c r="AB51" s="154" t="str">
        <f>IF(B51&lt;&gt;表二!$E$1278,"与表二支出总计不一致",0)</f>
        <v>与表二支出总计不一致</v>
      </c>
    </row>
    <row r="52" s="131" customFormat="1" ht="15.95" hidden="1" customHeight="1" spans="1:28">
      <c r="A52" s="144" t="s">
        <v>1344</v>
      </c>
      <c r="B52" s="140">
        <f t="shared" si="13"/>
        <v>0</v>
      </c>
      <c r="C52" s="140"/>
      <c r="D52" s="140"/>
      <c r="E52" s="140"/>
      <c r="F52" s="140"/>
      <c r="G52" s="140"/>
      <c r="H52" s="140"/>
      <c r="I52" s="140"/>
      <c r="J52" s="140"/>
      <c r="K52" s="140"/>
      <c r="L52" s="140"/>
      <c r="M52" s="140"/>
      <c r="N52" s="140"/>
      <c r="O52" s="140"/>
      <c r="P52" s="151"/>
      <c r="Q52" s="140"/>
      <c r="R52" s="140"/>
      <c r="S52" s="140"/>
      <c r="T52" s="140"/>
      <c r="U52" s="140"/>
      <c r="V52" s="140"/>
      <c r="W52" s="140"/>
      <c r="X52" s="140"/>
      <c r="Y52" s="140"/>
      <c r="Z52" s="140"/>
      <c r="AA52" s="140"/>
      <c r="AB52" s="154" t="str">
        <f>IF(B52&lt;&gt;表二!$E$1278,"与表二支出总计不一致",0)</f>
        <v>与表二支出总计不一致</v>
      </c>
    </row>
    <row r="53" s="131" customFormat="1" ht="15.95" hidden="1" customHeight="1" spans="1:28">
      <c r="A53" s="145" t="s">
        <v>1306</v>
      </c>
      <c r="B53" s="146">
        <f>SUM(B54:B59)</f>
        <v>0</v>
      </c>
      <c r="C53" s="146">
        <f t="shared" ref="C53:AA53" si="15">SUM(C54:C59)</f>
        <v>0</v>
      </c>
      <c r="D53" s="146">
        <f t="shared" si="15"/>
        <v>0</v>
      </c>
      <c r="E53" s="146">
        <f t="shared" si="15"/>
        <v>0</v>
      </c>
      <c r="F53" s="146">
        <f t="shared" si="15"/>
        <v>0</v>
      </c>
      <c r="G53" s="146">
        <f t="shared" si="15"/>
        <v>0</v>
      </c>
      <c r="H53" s="146">
        <f t="shared" si="15"/>
        <v>0</v>
      </c>
      <c r="I53" s="146">
        <f t="shared" si="15"/>
        <v>0</v>
      </c>
      <c r="J53" s="146">
        <f t="shared" si="15"/>
        <v>0</v>
      </c>
      <c r="K53" s="146">
        <f t="shared" si="15"/>
        <v>0</v>
      </c>
      <c r="L53" s="146">
        <f t="shared" si="15"/>
        <v>0</v>
      </c>
      <c r="M53" s="146">
        <f t="shared" si="15"/>
        <v>0</v>
      </c>
      <c r="N53" s="146">
        <f t="shared" si="15"/>
        <v>0</v>
      </c>
      <c r="O53" s="146">
        <f t="shared" si="15"/>
        <v>0</v>
      </c>
      <c r="P53" s="146">
        <f t="shared" si="15"/>
        <v>0</v>
      </c>
      <c r="Q53" s="146">
        <f t="shared" si="15"/>
        <v>0</v>
      </c>
      <c r="R53" s="146">
        <f t="shared" si="15"/>
        <v>0</v>
      </c>
      <c r="S53" s="146">
        <f t="shared" si="15"/>
        <v>0</v>
      </c>
      <c r="T53" s="146">
        <f t="shared" si="15"/>
        <v>0</v>
      </c>
      <c r="U53" s="146">
        <f t="shared" si="15"/>
        <v>0</v>
      </c>
      <c r="V53" s="146">
        <f t="shared" si="15"/>
        <v>0</v>
      </c>
      <c r="W53" s="146">
        <f t="shared" si="15"/>
        <v>0</v>
      </c>
      <c r="X53" s="146">
        <f t="shared" si="15"/>
        <v>0</v>
      </c>
      <c r="Y53" s="146">
        <f t="shared" si="15"/>
        <v>0</v>
      </c>
      <c r="Z53" s="146">
        <f t="shared" si="15"/>
        <v>0</v>
      </c>
      <c r="AA53" s="146">
        <f t="shared" si="15"/>
        <v>0</v>
      </c>
      <c r="AB53" s="154" t="str">
        <f>IF(B53&lt;&gt;表二!$E$1278,"与表二支出总计不一致",0)</f>
        <v>与表二支出总计不一致</v>
      </c>
    </row>
    <row r="54" s="131" customFormat="1" ht="15.95" hidden="1" customHeight="1" spans="1:28">
      <c r="A54" s="144" t="s">
        <v>1345</v>
      </c>
      <c r="B54" s="140">
        <f>SUM(C54:AA54)</f>
        <v>0</v>
      </c>
      <c r="C54" s="140"/>
      <c r="D54" s="140"/>
      <c r="E54" s="140"/>
      <c r="F54" s="140"/>
      <c r="G54" s="140"/>
      <c r="H54" s="140"/>
      <c r="I54" s="140"/>
      <c r="J54" s="140"/>
      <c r="K54" s="140"/>
      <c r="L54" s="140"/>
      <c r="M54" s="140"/>
      <c r="N54" s="140"/>
      <c r="O54" s="140"/>
      <c r="P54" s="151"/>
      <c r="Q54" s="140"/>
      <c r="R54" s="140"/>
      <c r="S54" s="140"/>
      <c r="T54" s="140"/>
      <c r="U54" s="140"/>
      <c r="V54" s="140"/>
      <c r="W54" s="140"/>
      <c r="X54" s="140"/>
      <c r="Y54" s="140"/>
      <c r="Z54" s="140"/>
      <c r="AA54" s="140"/>
      <c r="AB54" s="154" t="str">
        <f>IF(B54&lt;&gt;表二!$E$1278,"与表二支出总计不一致",0)</f>
        <v>与表二支出总计不一致</v>
      </c>
    </row>
    <row r="55" s="131" customFormat="1" ht="15.95" hidden="1" customHeight="1" spans="1:28">
      <c r="A55" s="144" t="s">
        <v>1346</v>
      </c>
      <c r="B55" s="140">
        <f>SUM(C55:AA55)</f>
        <v>0</v>
      </c>
      <c r="C55" s="140"/>
      <c r="D55" s="140"/>
      <c r="E55" s="140"/>
      <c r="F55" s="140"/>
      <c r="G55" s="140"/>
      <c r="H55" s="140"/>
      <c r="I55" s="140"/>
      <c r="J55" s="140"/>
      <c r="K55" s="140"/>
      <c r="L55" s="140"/>
      <c r="M55" s="140"/>
      <c r="N55" s="140"/>
      <c r="O55" s="140"/>
      <c r="P55" s="151"/>
      <c r="Q55" s="140"/>
      <c r="R55" s="140"/>
      <c r="S55" s="140"/>
      <c r="T55" s="140"/>
      <c r="U55" s="140"/>
      <c r="V55" s="140"/>
      <c r="W55" s="140"/>
      <c r="X55" s="140"/>
      <c r="Y55" s="140"/>
      <c r="Z55" s="140"/>
      <c r="AA55" s="140"/>
      <c r="AB55" s="154" t="str">
        <f>IF(B55&lt;&gt;表二!$E$1278,"与表二支出总计不一致",0)</f>
        <v>与表二支出总计不一致</v>
      </c>
    </row>
    <row r="56" s="131" customFormat="1" ht="15.95" hidden="1" customHeight="1" spans="1:28">
      <c r="A56" s="144" t="s">
        <v>1347</v>
      </c>
      <c r="B56" s="140">
        <f t="shared" ref="B56:B61" si="16">SUM(C56:AA56)</f>
        <v>0</v>
      </c>
      <c r="C56" s="140"/>
      <c r="D56" s="140"/>
      <c r="E56" s="140"/>
      <c r="F56" s="140"/>
      <c r="G56" s="140"/>
      <c r="H56" s="140"/>
      <c r="I56" s="140"/>
      <c r="J56" s="140"/>
      <c r="K56" s="140"/>
      <c r="L56" s="140"/>
      <c r="M56" s="140"/>
      <c r="N56" s="140"/>
      <c r="O56" s="140"/>
      <c r="P56" s="151"/>
      <c r="Q56" s="140"/>
      <c r="R56" s="140"/>
      <c r="S56" s="140"/>
      <c r="T56" s="140"/>
      <c r="U56" s="140"/>
      <c r="V56" s="140"/>
      <c r="W56" s="140"/>
      <c r="X56" s="140"/>
      <c r="Y56" s="140"/>
      <c r="Z56" s="140"/>
      <c r="AA56" s="140"/>
      <c r="AB56" s="154" t="str">
        <f>IF(B56&lt;&gt;表二!$E$1278,"与表二支出总计不一致",0)</f>
        <v>与表二支出总计不一致</v>
      </c>
    </row>
    <row r="57" s="131" customFormat="1" ht="15.95" hidden="1" customHeight="1" spans="1:28">
      <c r="A57" s="144" t="s">
        <v>1348</v>
      </c>
      <c r="B57" s="140">
        <f t="shared" si="16"/>
        <v>0</v>
      </c>
      <c r="C57" s="140"/>
      <c r="D57" s="140"/>
      <c r="E57" s="140"/>
      <c r="F57" s="140"/>
      <c r="G57" s="140"/>
      <c r="H57" s="140"/>
      <c r="I57" s="140"/>
      <c r="J57" s="140"/>
      <c r="K57" s="140"/>
      <c r="L57" s="140"/>
      <c r="M57" s="140"/>
      <c r="N57" s="140"/>
      <c r="O57" s="140"/>
      <c r="P57" s="151"/>
      <c r="Q57" s="140"/>
      <c r="R57" s="140"/>
      <c r="S57" s="140"/>
      <c r="T57" s="140"/>
      <c r="U57" s="140"/>
      <c r="V57" s="140"/>
      <c r="W57" s="140"/>
      <c r="X57" s="140"/>
      <c r="Y57" s="140"/>
      <c r="Z57" s="140"/>
      <c r="AA57" s="140"/>
      <c r="AB57" s="154" t="str">
        <f>IF(B57&lt;&gt;表二!$E$1278,"与表二支出总计不一致",0)</f>
        <v>与表二支出总计不一致</v>
      </c>
    </row>
    <row r="58" s="131" customFormat="1" ht="15.95" hidden="1" customHeight="1" spans="1:28">
      <c r="A58" s="144" t="s">
        <v>1349</v>
      </c>
      <c r="B58" s="140">
        <f t="shared" si="16"/>
        <v>0</v>
      </c>
      <c r="C58" s="140"/>
      <c r="D58" s="140"/>
      <c r="E58" s="140"/>
      <c r="F58" s="140"/>
      <c r="G58" s="140"/>
      <c r="H58" s="140"/>
      <c r="I58" s="140"/>
      <c r="J58" s="140"/>
      <c r="K58" s="140"/>
      <c r="L58" s="140"/>
      <c r="M58" s="140"/>
      <c r="N58" s="140"/>
      <c r="O58" s="140"/>
      <c r="P58" s="151"/>
      <c r="Q58" s="140"/>
      <c r="R58" s="140"/>
      <c r="S58" s="140"/>
      <c r="T58" s="140"/>
      <c r="U58" s="140"/>
      <c r="V58" s="140"/>
      <c r="W58" s="140"/>
      <c r="X58" s="140"/>
      <c r="Y58" s="140"/>
      <c r="Z58" s="140"/>
      <c r="AA58" s="140"/>
      <c r="AB58" s="154" t="str">
        <f>IF(B58&lt;&gt;表二!$E$1278,"与表二支出总计不一致",0)</f>
        <v>与表二支出总计不一致</v>
      </c>
    </row>
    <row r="59" s="131" customFormat="1" ht="15.95" hidden="1" customHeight="1" spans="1:28">
      <c r="A59" s="144" t="s">
        <v>1350</v>
      </c>
      <c r="B59" s="140">
        <f t="shared" si="16"/>
        <v>0</v>
      </c>
      <c r="C59" s="140"/>
      <c r="D59" s="140"/>
      <c r="E59" s="140"/>
      <c r="F59" s="140"/>
      <c r="G59" s="140"/>
      <c r="H59" s="140"/>
      <c r="I59" s="140"/>
      <c r="J59" s="140"/>
      <c r="K59" s="140"/>
      <c r="L59" s="140"/>
      <c r="M59" s="140"/>
      <c r="N59" s="140"/>
      <c r="O59" s="140"/>
      <c r="P59" s="151"/>
      <c r="Q59" s="140"/>
      <c r="R59" s="140"/>
      <c r="S59" s="140"/>
      <c r="T59" s="140"/>
      <c r="U59" s="140"/>
      <c r="V59" s="140"/>
      <c r="W59" s="140"/>
      <c r="X59" s="140"/>
      <c r="Y59" s="140"/>
      <c r="Z59" s="140"/>
      <c r="AA59" s="140"/>
      <c r="AB59" s="154" t="str">
        <f>IF(B59&lt;&gt;表二!$E$1278,"与表二支出总计不一致",0)</f>
        <v>与表二支出总计不一致</v>
      </c>
    </row>
    <row r="60" s="131" customFormat="1" ht="15.95" hidden="1" customHeight="1" spans="1:28">
      <c r="A60" s="142" t="s">
        <v>1351</v>
      </c>
      <c r="B60" s="143">
        <f>B61+B62</f>
        <v>0</v>
      </c>
      <c r="C60" s="143">
        <f t="shared" ref="C60:AA60" si="17">C61+C62</f>
        <v>0</v>
      </c>
      <c r="D60" s="143">
        <f t="shared" si="17"/>
        <v>0</v>
      </c>
      <c r="E60" s="143">
        <f t="shared" si="17"/>
        <v>0</v>
      </c>
      <c r="F60" s="143">
        <f t="shared" si="17"/>
        <v>0</v>
      </c>
      <c r="G60" s="143">
        <f t="shared" si="17"/>
        <v>0</v>
      </c>
      <c r="H60" s="143">
        <f t="shared" si="17"/>
        <v>0</v>
      </c>
      <c r="I60" s="143">
        <f t="shared" si="17"/>
        <v>0</v>
      </c>
      <c r="J60" s="143">
        <f t="shared" si="17"/>
        <v>0</v>
      </c>
      <c r="K60" s="143">
        <f t="shared" si="17"/>
        <v>0</v>
      </c>
      <c r="L60" s="143">
        <f t="shared" si="17"/>
        <v>0</v>
      </c>
      <c r="M60" s="143">
        <f t="shared" si="17"/>
        <v>0</v>
      </c>
      <c r="N60" s="143">
        <f t="shared" si="17"/>
        <v>0</v>
      </c>
      <c r="O60" s="143">
        <f t="shared" si="17"/>
        <v>0</v>
      </c>
      <c r="P60" s="143">
        <f t="shared" si="17"/>
        <v>0</v>
      </c>
      <c r="Q60" s="143">
        <f t="shared" si="17"/>
        <v>0</v>
      </c>
      <c r="R60" s="143">
        <f t="shared" si="17"/>
        <v>0</v>
      </c>
      <c r="S60" s="143">
        <f t="shared" si="17"/>
        <v>0</v>
      </c>
      <c r="T60" s="143">
        <f t="shared" si="17"/>
        <v>0</v>
      </c>
      <c r="U60" s="143">
        <f t="shared" si="17"/>
        <v>0</v>
      </c>
      <c r="V60" s="143">
        <f t="shared" si="17"/>
        <v>0</v>
      </c>
      <c r="W60" s="143">
        <f t="shared" si="17"/>
        <v>0</v>
      </c>
      <c r="X60" s="143">
        <f t="shared" si="17"/>
        <v>0</v>
      </c>
      <c r="Y60" s="143">
        <f t="shared" si="17"/>
        <v>0</v>
      </c>
      <c r="Z60" s="143">
        <f t="shared" si="17"/>
        <v>0</v>
      </c>
      <c r="AA60" s="143">
        <f t="shared" si="17"/>
        <v>0</v>
      </c>
      <c r="AB60" s="154" t="str">
        <f>IF(B60&lt;&gt;表二!$E$1278,"与表二支出总计不一致",0)</f>
        <v>与表二支出总计不一致</v>
      </c>
    </row>
    <row r="61" s="131" customFormat="1" ht="15.95" hidden="1" customHeight="1" spans="1:28">
      <c r="A61" s="144" t="s">
        <v>1352</v>
      </c>
      <c r="B61" s="140">
        <f t="shared" si="16"/>
        <v>0</v>
      </c>
      <c r="C61" s="140"/>
      <c r="D61" s="140"/>
      <c r="E61" s="140"/>
      <c r="F61" s="140"/>
      <c r="G61" s="140"/>
      <c r="H61" s="140"/>
      <c r="I61" s="140"/>
      <c r="J61" s="140"/>
      <c r="K61" s="140"/>
      <c r="L61" s="140"/>
      <c r="M61" s="140"/>
      <c r="N61" s="140"/>
      <c r="O61" s="140"/>
      <c r="P61" s="151"/>
      <c r="Q61" s="140"/>
      <c r="R61" s="140"/>
      <c r="S61" s="140"/>
      <c r="T61" s="140"/>
      <c r="U61" s="140"/>
      <c r="V61" s="140"/>
      <c r="W61" s="140"/>
      <c r="X61" s="140"/>
      <c r="Y61" s="140"/>
      <c r="Z61" s="140"/>
      <c r="AA61" s="140"/>
      <c r="AB61" s="154" t="str">
        <f>IF(B61&lt;&gt;表二!$E$1278,"与表二支出总计不一致",0)</f>
        <v>与表二支出总计不一致</v>
      </c>
    </row>
    <row r="62" s="131" customFormat="1" ht="15.95" hidden="1" customHeight="1" spans="1:28">
      <c r="A62" s="145" t="s">
        <v>1306</v>
      </c>
      <c r="B62" s="146">
        <f>SUM(B63:B66)</f>
        <v>0</v>
      </c>
      <c r="C62" s="146">
        <f t="shared" ref="C62:AA62" si="18">SUM(C63:C66)</f>
        <v>0</v>
      </c>
      <c r="D62" s="146">
        <f t="shared" si="18"/>
        <v>0</v>
      </c>
      <c r="E62" s="146">
        <f t="shared" si="18"/>
        <v>0</v>
      </c>
      <c r="F62" s="146">
        <f t="shared" si="18"/>
        <v>0</v>
      </c>
      <c r="G62" s="146">
        <f t="shared" si="18"/>
        <v>0</v>
      </c>
      <c r="H62" s="146">
        <f t="shared" si="18"/>
        <v>0</v>
      </c>
      <c r="I62" s="146">
        <f t="shared" si="18"/>
        <v>0</v>
      </c>
      <c r="J62" s="146">
        <f t="shared" si="18"/>
        <v>0</v>
      </c>
      <c r="K62" s="146">
        <f t="shared" si="18"/>
        <v>0</v>
      </c>
      <c r="L62" s="146">
        <f t="shared" si="18"/>
        <v>0</v>
      </c>
      <c r="M62" s="146">
        <f t="shared" si="18"/>
        <v>0</v>
      </c>
      <c r="N62" s="146">
        <f t="shared" si="18"/>
        <v>0</v>
      </c>
      <c r="O62" s="146">
        <f t="shared" si="18"/>
        <v>0</v>
      </c>
      <c r="P62" s="146">
        <f t="shared" si="18"/>
        <v>0</v>
      </c>
      <c r="Q62" s="146">
        <f t="shared" si="18"/>
        <v>0</v>
      </c>
      <c r="R62" s="146">
        <f t="shared" si="18"/>
        <v>0</v>
      </c>
      <c r="S62" s="146">
        <f t="shared" si="18"/>
        <v>0</v>
      </c>
      <c r="T62" s="146">
        <f t="shared" si="18"/>
        <v>0</v>
      </c>
      <c r="U62" s="146">
        <f t="shared" si="18"/>
        <v>0</v>
      </c>
      <c r="V62" s="146">
        <f t="shared" si="18"/>
        <v>0</v>
      </c>
      <c r="W62" s="146">
        <f t="shared" si="18"/>
        <v>0</v>
      </c>
      <c r="X62" s="146">
        <f t="shared" si="18"/>
        <v>0</v>
      </c>
      <c r="Y62" s="146">
        <f t="shared" si="18"/>
        <v>0</v>
      </c>
      <c r="Z62" s="146">
        <f t="shared" si="18"/>
        <v>0</v>
      </c>
      <c r="AA62" s="146">
        <f t="shared" si="18"/>
        <v>0</v>
      </c>
      <c r="AB62" s="154" t="str">
        <f>IF(B62&lt;&gt;表二!$E$1278,"与表二支出总计不一致",0)</f>
        <v>与表二支出总计不一致</v>
      </c>
    </row>
    <row r="63" s="131" customFormat="1" ht="15.95" hidden="1" customHeight="1" spans="1:28">
      <c r="A63" s="144" t="s">
        <v>1353</v>
      </c>
      <c r="B63" s="140">
        <f t="shared" ref="B63:B68" si="19">SUM(C63:AA63)</f>
        <v>0</v>
      </c>
      <c r="C63" s="140"/>
      <c r="D63" s="140"/>
      <c r="E63" s="140"/>
      <c r="F63" s="140"/>
      <c r="G63" s="140"/>
      <c r="H63" s="140"/>
      <c r="I63" s="140"/>
      <c r="J63" s="140"/>
      <c r="K63" s="140"/>
      <c r="L63" s="140"/>
      <c r="M63" s="140"/>
      <c r="N63" s="140"/>
      <c r="O63" s="140"/>
      <c r="P63" s="151"/>
      <c r="Q63" s="140"/>
      <c r="R63" s="140"/>
      <c r="S63" s="140"/>
      <c r="T63" s="140"/>
      <c r="U63" s="140"/>
      <c r="V63" s="140"/>
      <c r="W63" s="140"/>
      <c r="X63" s="140"/>
      <c r="Y63" s="140"/>
      <c r="Z63" s="140"/>
      <c r="AA63" s="140"/>
      <c r="AB63" s="154" t="str">
        <f>IF(B63&lt;&gt;表二!$E$1278,"与表二支出总计不一致",0)</f>
        <v>与表二支出总计不一致</v>
      </c>
    </row>
    <row r="64" s="131" customFormat="1" ht="15.95" hidden="1" customHeight="1" spans="1:28">
      <c r="A64" s="144" t="s">
        <v>1354</v>
      </c>
      <c r="B64" s="140">
        <f t="shared" si="19"/>
        <v>0</v>
      </c>
      <c r="C64" s="140"/>
      <c r="D64" s="140"/>
      <c r="E64" s="140"/>
      <c r="F64" s="140"/>
      <c r="G64" s="140"/>
      <c r="H64" s="140"/>
      <c r="I64" s="140"/>
      <c r="J64" s="140"/>
      <c r="K64" s="140"/>
      <c r="L64" s="140"/>
      <c r="M64" s="140"/>
      <c r="N64" s="140"/>
      <c r="O64" s="140"/>
      <c r="P64" s="151"/>
      <c r="Q64" s="140"/>
      <c r="R64" s="140"/>
      <c r="S64" s="140"/>
      <c r="T64" s="140"/>
      <c r="U64" s="140"/>
      <c r="V64" s="140"/>
      <c r="W64" s="140"/>
      <c r="X64" s="140"/>
      <c r="Y64" s="140"/>
      <c r="Z64" s="140"/>
      <c r="AA64" s="140"/>
      <c r="AB64" s="154" t="str">
        <f>IF(B64&lt;&gt;表二!$E$1278,"与表二支出总计不一致",0)</f>
        <v>与表二支出总计不一致</v>
      </c>
    </row>
    <row r="65" s="131" customFormat="1" ht="15.95" hidden="1" customHeight="1" spans="1:28">
      <c r="A65" s="144" t="s">
        <v>1355</v>
      </c>
      <c r="B65" s="140">
        <f t="shared" si="19"/>
        <v>0</v>
      </c>
      <c r="C65" s="140"/>
      <c r="D65" s="140"/>
      <c r="E65" s="140"/>
      <c r="F65" s="140"/>
      <c r="G65" s="140"/>
      <c r="H65" s="140"/>
      <c r="I65" s="140"/>
      <c r="J65" s="140"/>
      <c r="K65" s="140"/>
      <c r="L65" s="140"/>
      <c r="M65" s="140"/>
      <c r="N65" s="140"/>
      <c r="O65" s="140"/>
      <c r="P65" s="151"/>
      <c r="Q65" s="140"/>
      <c r="R65" s="140"/>
      <c r="S65" s="140"/>
      <c r="T65" s="140"/>
      <c r="U65" s="140"/>
      <c r="V65" s="140"/>
      <c r="W65" s="140"/>
      <c r="X65" s="140"/>
      <c r="Y65" s="140"/>
      <c r="Z65" s="140"/>
      <c r="AA65" s="140"/>
      <c r="AB65" s="154" t="str">
        <f>IF(B65&lt;&gt;表二!$E$1278,"与表二支出总计不一致",0)</f>
        <v>与表二支出总计不一致</v>
      </c>
    </row>
    <row r="66" s="131" customFormat="1" ht="15.95" hidden="1" customHeight="1" spans="1:28">
      <c r="A66" s="144" t="s">
        <v>1356</v>
      </c>
      <c r="B66" s="140">
        <f t="shared" si="19"/>
        <v>0</v>
      </c>
      <c r="C66" s="140"/>
      <c r="D66" s="140"/>
      <c r="E66" s="140"/>
      <c r="F66" s="140"/>
      <c r="G66" s="140"/>
      <c r="H66" s="140"/>
      <c r="I66" s="140"/>
      <c r="J66" s="140"/>
      <c r="K66" s="140"/>
      <c r="L66" s="140"/>
      <c r="M66" s="140"/>
      <c r="N66" s="140"/>
      <c r="O66" s="140"/>
      <c r="P66" s="151"/>
      <c r="Q66" s="140"/>
      <c r="R66" s="140"/>
      <c r="S66" s="140"/>
      <c r="T66" s="140"/>
      <c r="U66" s="140"/>
      <c r="V66" s="140"/>
      <c r="W66" s="140"/>
      <c r="X66" s="140"/>
      <c r="Y66" s="140"/>
      <c r="Z66" s="140"/>
      <c r="AA66" s="140"/>
      <c r="AB66" s="154" t="str">
        <f>IF(B66&lt;&gt;表二!$E$1278,"与表二支出总计不一致",0)</f>
        <v>与表二支出总计不一致</v>
      </c>
    </row>
    <row r="67" s="131" customFormat="1" ht="15.95" hidden="1" customHeight="1" spans="1:28">
      <c r="A67" s="142" t="s">
        <v>1357</v>
      </c>
      <c r="B67" s="143">
        <f>B68+B69</f>
        <v>0</v>
      </c>
      <c r="C67" s="143">
        <f t="shared" ref="C67:AA67" si="20">C68+C69</f>
        <v>0</v>
      </c>
      <c r="D67" s="143">
        <f t="shared" si="20"/>
        <v>0</v>
      </c>
      <c r="E67" s="143">
        <f t="shared" si="20"/>
        <v>0</v>
      </c>
      <c r="F67" s="143">
        <f t="shared" si="20"/>
        <v>0</v>
      </c>
      <c r="G67" s="143">
        <f t="shared" si="20"/>
        <v>0</v>
      </c>
      <c r="H67" s="143">
        <f t="shared" si="20"/>
        <v>0</v>
      </c>
      <c r="I67" s="143">
        <f t="shared" si="20"/>
        <v>0</v>
      </c>
      <c r="J67" s="143">
        <f t="shared" si="20"/>
        <v>0</v>
      </c>
      <c r="K67" s="143">
        <f t="shared" si="20"/>
        <v>0</v>
      </c>
      <c r="L67" s="143">
        <f t="shared" si="20"/>
        <v>0</v>
      </c>
      <c r="M67" s="143">
        <f t="shared" si="20"/>
        <v>0</v>
      </c>
      <c r="N67" s="143">
        <f t="shared" si="20"/>
        <v>0</v>
      </c>
      <c r="O67" s="143">
        <f t="shared" si="20"/>
        <v>0</v>
      </c>
      <c r="P67" s="143">
        <f t="shared" si="20"/>
        <v>0</v>
      </c>
      <c r="Q67" s="143">
        <f t="shared" si="20"/>
        <v>0</v>
      </c>
      <c r="R67" s="143">
        <f t="shared" si="20"/>
        <v>0</v>
      </c>
      <c r="S67" s="143">
        <f t="shared" si="20"/>
        <v>0</v>
      </c>
      <c r="T67" s="143">
        <f t="shared" si="20"/>
        <v>0</v>
      </c>
      <c r="U67" s="143">
        <f t="shared" si="20"/>
        <v>0</v>
      </c>
      <c r="V67" s="143">
        <f t="shared" si="20"/>
        <v>0</v>
      </c>
      <c r="W67" s="143">
        <f t="shared" si="20"/>
        <v>0</v>
      </c>
      <c r="X67" s="143">
        <f t="shared" si="20"/>
        <v>0</v>
      </c>
      <c r="Y67" s="143">
        <f t="shared" si="20"/>
        <v>0</v>
      </c>
      <c r="Z67" s="143">
        <f t="shared" si="20"/>
        <v>0</v>
      </c>
      <c r="AA67" s="143">
        <f t="shared" si="20"/>
        <v>0</v>
      </c>
      <c r="AB67" s="154" t="str">
        <f>IF(B67&lt;&gt;表二!$E$1278,"与表二支出总计不一致",0)</f>
        <v>与表二支出总计不一致</v>
      </c>
    </row>
    <row r="68" s="131" customFormat="1" ht="15.95" hidden="1" customHeight="1" spans="1:28">
      <c r="A68" s="144" t="s">
        <v>1358</v>
      </c>
      <c r="B68" s="140">
        <f t="shared" si="19"/>
        <v>0</v>
      </c>
      <c r="C68" s="140"/>
      <c r="D68" s="140"/>
      <c r="E68" s="140"/>
      <c r="F68" s="140"/>
      <c r="G68" s="140"/>
      <c r="H68" s="140"/>
      <c r="I68" s="140"/>
      <c r="J68" s="140"/>
      <c r="K68" s="140"/>
      <c r="L68" s="140"/>
      <c r="M68" s="140"/>
      <c r="N68" s="140"/>
      <c r="O68" s="140"/>
      <c r="P68" s="151"/>
      <c r="Q68" s="140"/>
      <c r="R68" s="140"/>
      <c r="S68" s="140"/>
      <c r="T68" s="140"/>
      <c r="U68" s="140"/>
      <c r="V68" s="140"/>
      <c r="W68" s="140"/>
      <c r="X68" s="140"/>
      <c r="Y68" s="140"/>
      <c r="Z68" s="140"/>
      <c r="AA68" s="140"/>
      <c r="AB68" s="154" t="str">
        <f>IF(B68&lt;&gt;表二!$E$1278,"与表二支出总计不一致",0)</f>
        <v>与表二支出总计不一致</v>
      </c>
    </row>
    <row r="69" s="131" customFormat="1" ht="15.95" hidden="1" customHeight="1" spans="1:28">
      <c r="A69" s="145" t="s">
        <v>1306</v>
      </c>
      <c r="B69" s="146">
        <f>SUM(B70:B73)</f>
        <v>0</v>
      </c>
      <c r="C69" s="146">
        <f t="shared" ref="C69:AA69" si="21">SUM(C70:C73)</f>
        <v>0</v>
      </c>
      <c r="D69" s="146">
        <f t="shared" si="21"/>
        <v>0</v>
      </c>
      <c r="E69" s="146">
        <f t="shared" si="21"/>
        <v>0</v>
      </c>
      <c r="F69" s="146">
        <f t="shared" si="21"/>
        <v>0</v>
      </c>
      <c r="G69" s="146">
        <f t="shared" si="21"/>
        <v>0</v>
      </c>
      <c r="H69" s="146">
        <f t="shared" si="21"/>
        <v>0</v>
      </c>
      <c r="I69" s="146">
        <f t="shared" si="21"/>
        <v>0</v>
      </c>
      <c r="J69" s="146">
        <f t="shared" si="21"/>
        <v>0</v>
      </c>
      <c r="K69" s="146">
        <f t="shared" si="21"/>
        <v>0</v>
      </c>
      <c r="L69" s="146">
        <f t="shared" si="21"/>
        <v>0</v>
      </c>
      <c r="M69" s="146">
        <f t="shared" si="21"/>
        <v>0</v>
      </c>
      <c r="N69" s="146">
        <f t="shared" si="21"/>
        <v>0</v>
      </c>
      <c r="O69" s="146">
        <f t="shared" si="21"/>
        <v>0</v>
      </c>
      <c r="P69" s="146">
        <f t="shared" si="21"/>
        <v>0</v>
      </c>
      <c r="Q69" s="146">
        <f t="shared" si="21"/>
        <v>0</v>
      </c>
      <c r="R69" s="146">
        <f t="shared" si="21"/>
        <v>0</v>
      </c>
      <c r="S69" s="146">
        <f t="shared" si="21"/>
        <v>0</v>
      </c>
      <c r="T69" s="146">
        <f t="shared" si="21"/>
        <v>0</v>
      </c>
      <c r="U69" s="146">
        <f t="shared" si="21"/>
        <v>0</v>
      </c>
      <c r="V69" s="146">
        <f t="shared" si="21"/>
        <v>0</v>
      </c>
      <c r="W69" s="146">
        <f t="shared" si="21"/>
        <v>0</v>
      </c>
      <c r="X69" s="146">
        <f t="shared" si="21"/>
        <v>0</v>
      </c>
      <c r="Y69" s="146">
        <f t="shared" si="21"/>
        <v>0</v>
      </c>
      <c r="Z69" s="146">
        <f t="shared" si="21"/>
        <v>0</v>
      </c>
      <c r="AA69" s="146">
        <f t="shared" si="21"/>
        <v>0</v>
      </c>
      <c r="AB69" s="154" t="str">
        <f>IF(B69&lt;&gt;表二!$E$1278,"与表二支出总计不一致",0)</f>
        <v>与表二支出总计不一致</v>
      </c>
    </row>
    <row r="70" s="131" customFormat="1" ht="15.95" hidden="1" customHeight="1" spans="1:28">
      <c r="A70" s="144" t="s">
        <v>1359</v>
      </c>
      <c r="B70" s="140">
        <f t="shared" ref="B70:B75" si="22">SUM(C70:AA70)</f>
        <v>0</v>
      </c>
      <c r="C70" s="140"/>
      <c r="D70" s="140"/>
      <c r="E70" s="140"/>
      <c r="F70" s="140"/>
      <c r="G70" s="140"/>
      <c r="H70" s="140"/>
      <c r="I70" s="140"/>
      <c r="J70" s="140"/>
      <c r="K70" s="140"/>
      <c r="L70" s="140"/>
      <c r="M70" s="140"/>
      <c r="N70" s="140"/>
      <c r="O70" s="140"/>
      <c r="P70" s="151"/>
      <c r="Q70" s="140"/>
      <c r="R70" s="140"/>
      <c r="S70" s="140"/>
      <c r="T70" s="140"/>
      <c r="U70" s="140"/>
      <c r="V70" s="140"/>
      <c r="W70" s="140"/>
      <c r="X70" s="140"/>
      <c r="Y70" s="140"/>
      <c r="Z70" s="140"/>
      <c r="AA70" s="140"/>
      <c r="AB70" s="154" t="str">
        <f>IF(B70&lt;&gt;表二!$E$1278,"与表二支出总计不一致",0)</f>
        <v>与表二支出总计不一致</v>
      </c>
    </row>
    <row r="71" s="131" customFormat="1" ht="15.95" hidden="1" customHeight="1" spans="1:28">
      <c r="A71" s="144" t="s">
        <v>1360</v>
      </c>
      <c r="B71" s="140">
        <f t="shared" si="22"/>
        <v>0</v>
      </c>
      <c r="C71" s="140"/>
      <c r="D71" s="140"/>
      <c r="E71" s="140"/>
      <c r="F71" s="140"/>
      <c r="G71" s="140"/>
      <c r="H71" s="140"/>
      <c r="I71" s="140"/>
      <c r="J71" s="140"/>
      <c r="K71" s="140"/>
      <c r="L71" s="140"/>
      <c r="M71" s="140"/>
      <c r="N71" s="140"/>
      <c r="O71" s="140"/>
      <c r="P71" s="151"/>
      <c r="Q71" s="140"/>
      <c r="R71" s="140"/>
      <c r="S71" s="140"/>
      <c r="T71" s="140"/>
      <c r="U71" s="140"/>
      <c r="V71" s="140"/>
      <c r="W71" s="140"/>
      <c r="X71" s="140"/>
      <c r="Y71" s="140"/>
      <c r="Z71" s="140"/>
      <c r="AA71" s="140"/>
      <c r="AB71" s="154" t="str">
        <f>IF(B71&lt;&gt;表二!$E$1278,"与表二支出总计不一致",0)</f>
        <v>与表二支出总计不一致</v>
      </c>
    </row>
    <row r="72" s="131" customFormat="1" ht="15.95" hidden="1" customHeight="1" spans="1:28">
      <c r="A72" s="144" t="s">
        <v>1361</v>
      </c>
      <c r="B72" s="140">
        <f t="shared" si="22"/>
        <v>0</v>
      </c>
      <c r="C72" s="140"/>
      <c r="D72" s="140"/>
      <c r="E72" s="140"/>
      <c r="F72" s="140"/>
      <c r="G72" s="140"/>
      <c r="H72" s="140"/>
      <c r="I72" s="140"/>
      <c r="J72" s="140"/>
      <c r="K72" s="140"/>
      <c r="L72" s="140"/>
      <c r="M72" s="140"/>
      <c r="N72" s="140"/>
      <c r="O72" s="140"/>
      <c r="P72" s="151"/>
      <c r="Q72" s="140"/>
      <c r="R72" s="140"/>
      <c r="S72" s="140"/>
      <c r="T72" s="140"/>
      <c r="U72" s="140"/>
      <c r="V72" s="140"/>
      <c r="W72" s="140"/>
      <c r="X72" s="140"/>
      <c r="Y72" s="140"/>
      <c r="Z72" s="140"/>
      <c r="AA72" s="140"/>
      <c r="AB72" s="154" t="str">
        <f>IF(B72&lt;&gt;表二!$E$1278,"与表二支出总计不一致",0)</f>
        <v>与表二支出总计不一致</v>
      </c>
    </row>
    <row r="73" s="131" customFormat="1" ht="15.95" hidden="1" customHeight="1" spans="1:28">
      <c r="A73" s="144" t="s">
        <v>1362</v>
      </c>
      <c r="B73" s="140">
        <f t="shared" si="22"/>
        <v>0</v>
      </c>
      <c r="C73" s="140"/>
      <c r="D73" s="140"/>
      <c r="E73" s="140"/>
      <c r="F73" s="140"/>
      <c r="G73" s="140"/>
      <c r="H73" s="140"/>
      <c r="I73" s="140"/>
      <c r="J73" s="140"/>
      <c r="K73" s="140"/>
      <c r="L73" s="140"/>
      <c r="M73" s="140"/>
      <c r="N73" s="140"/>
      <c r="O73" s="140"/>
      <c r="P73" s="151"/>
      <c r="Q73" s="140"/>
      <c r="R73" s="140"/>
      <c r="S73" s="140"/>
      <c r="T73" s="140"/>
      <c r="U73" s="140"/>
      <c r="V73" s="140"/>
      <c r="W73" s="140"/>
      <c r="X73" s="140"/>
      <c r="Y73" s="140"/>
      <c r="Z73" s="140"/>
      <c r="AA73" s="140"/>
      <c r="AB73" s="154" t="str">
        <f>IF(B73&lt;&gt;表二!$E$1278,"与表二支出总计不一致",0)</f>
        <v>与表二支出总计不一致</v>
      </c>
    </row>
    <row r="74" s="131" customFormat="1" ht="15.95" hidden="1" customHeight="1" spans="1:28">
      <c r="A74" s="142" t="s">
        <v>1363</v>
      </c>
      <c r="B74" s="143">
        <f>B75+B76</f>
        <v>0</v>
      </c>
      <c r="C74" s="143">
        <f t="shared" ref="C74:AA74" si="23">C75+C76</f>
        <v>0</v>
      </c>
      <c r="D74" s="143">
        <f t="shared" si="23"/>
        <v>0</v>
      </c>
      <c r="E74" s="143">
        <f t="shared" si="23"/>
        <v>0</v>
      </c>
      <c r="F74" s="143">
        <f t="shared" si="23"/>
        <v>0</v>
      </c>
      <c r="G74" s="143">
        <f t="shared" si="23"/>
        <v>0</v>
      </c>
      <c r="H74" s="143">
        <f t="shared" si="23"/>
        <v>0</v>
      </c>
      <c r="I74" s="143">
        <f t="shared" si="23"/>
        <v>0</v>
      </c>
      <c r="J74" s="143">
        <f t="shared" si="23"/>
        <v>0</v>
      </c>
      <c r="K74" s="143">
        <f t="shared" si="23"/>
        <v>0</v>
      </c>
      <c r="L74" s="143">
        <f t="shared" si="23"/>
        <v>0</v>
      </c>
      <c r="M74" s="143">
        <f t="shared" si="23"/>
        <v>0</v>
      </c>
      <c r="N74" s="143">
        <f t="shared" si="23"/>
        <v>0</v>
      </c>
      <c r="O74" s="143">
        <f t="shared" si="23"/>
        <v>0</v>
      </c>
      <c r="P74" s="143">
        <f t="shared" si="23"/>
        <v>0</v>
      </c>
      <c r="Q74" s="143">
        <f t="shared" si="23"/>
        <v>0</v>
      </c>
      <c r="R74" s="143">
        <f t="shared" si="23"/>
        <v>0</v>
      </c>
      <c r="S74" s="143">
        <f t="shared" si="23"/>
        <v>0</v>
      </c>
      <c r="T74" s="143">
        <f t="shared" si="23"/>
        <v>0</v>
      </c>
      <c r="U74" s="143">
        <f t="shared" si="23"/>
        <v>0</v>
      </c>
      <c r="V74" s="143">
        <f t="shared" si="23"/>
        <v>0</v>
      </c>
      <c r="W74" s="143">
        <f t="shared" si="23"/>
        <v>0</v>
      </c>
      <c r="X74" s="143">
        <f t="shared" si="23"/>
        <v>0</v>
      </c>
      <c r="Y74" s="143">
        <f t="shared" si="23"/>
        <v>0</v>
      </c>
      <c r="Z74" s="143">
        <f t="shared" si="23"/>
        <v>0</v>
      </c>
      <c r="AA74" s="143">
        <f t="shared" si="23"/>
        <v>0</v>
      </c>
      <c r="AB74" s="154" t="str">
        <f>IF(B74&lt;&gt;表二!$E$1278,"与表二支出总计不一致",0)</f>
        <v>与表二支出总计不一致</v>
      </c>
    </row>
    <row r="75" s="131" customFormat="1" ht="15.95" hidden="1" customHeight="1" spans="1:28">
      <c r="A75" s="144" t="s">
        <v>1364</v>
      </c>
      <c r="B75" s="140">
        <f t="shared" si="22"/>
        <v>0</v>
      </c>
      <c r="C75" s="140"/>
      <c r="D75" s="140"/>
      <c r="E75" s="140"/>
      <c r="F75" s="140"/>
      <c r="G75" s="140"/>
      <c r="H75" s="140"/>
      <c r="I75" s="140"/>
      <c r="J75" s="140"/>
      <c r="K75" s="140"/>
      <c r="L75" s="140"/>
      <c r="M75" s="140"/>
      <c r="N75" s="140"/>
      <c r="O75" s="140"/>
      <c r="P75" s="151"/>
      <c r="Q75" s="140"/>
      <c r="R75" s="140"/>
      <c r="S75" s="140"/>
      <c r="T75" s="140"/>
      <c r="U75" s="140"/>
      <c r="V75" s="140"/>
      <c r="W75" s="140"/>
      <c r="X75" s="140"/>
      <c r="Y75" s="140"/>
      <c r="Z75" s="140"/>
      <c r="AA75" s="140"/>
      <c r="AB75" s="154" t="str">
        <f>IF(B75&lt;&gt;表二!$E$1278,"与表二支出总计不一致",0)</f>
        <v>与表二支出总计不一致</v>
      </c>
    </row>
    <row r="76" s="131" customFormat="1" ht="15.95" hidden="1" customHeight="1" spans="1:28">
      <c r="A76" s="145" t="s">
        <v>1306</v>
      </c>
      <c r="B76" s="146">
        <f>SUM(B77:B86)</f>
        <v>0</v>
      </c>
      <c r="C76" s="146">
        <f t="shared" ref="C76:AA76" si="24">SUM(C77:C86)</f>
        <v>0</v>
      </c>
      <c r="D76" s="146">
        <f t="shared" si="24"/>
        <v>0</v>
      </c>
      <c r="E76" s="146">
        <f t="shared" si="24"/>
        <v>0</v>
      </c>
      <c r="F76" s="146">
        <f t="shared" si="24"/>
        <v>0</v>
      </c>
      <c r="G76" s="146">
        <f t="shared" si="24"/>
        <v>0</v>
      </c>
      <c r="H76" s="146">
        <f t="shared" si="24"/>
        <v>0</v>
      </c>
      <c r="I76" s="146">
        <f t="shared" si="24"/>
        <v>0</v>
      </c>
      <c r="J76" s="146">
        <f t="shared" si="24"/>
        <v>0</v>
      </c>
      <c r="K76" s="146">
        <f t="shared" si="24"/>
        <v>0</v>
      </c>
      <c r="L76" s="146">
        <f t="shared" si="24"/>
        <v>0</v>
      </c>
      <c r="M76" s="146">
        <f t="shared" si="24"/>
        <v>0</v>
      </c>
      <c r="N76" s="146">
        <f t="shared" si="24"/>
        <v>0</v>
      </c>
      <c r="O76" s="146">
        <f t="shared" si="24"/>
        <v>0</v>
      </c>
      <c r="P76" s="146">
        <f t="shared" si="24"/>
        <v>0</v>
      </c>
      <c r="Q76" s="146">
        <f t="shared" si="24"/>
        <v>0</v>
      </c>
      <c r="R76" s="146">
        <f t="shared" si="24"/>
        <v>0</v>
      </c>
      <c r="S76" s="146">
        <f t="shared" si="24"/>
        <v>0</v>
      </c>
      <c r="T76" s="146">
        <f t="shared" si="24"/>
        <v>0</v>
      </c>
      <c r="U76" s="146">
        <f t="shared" si="24"/>
        <v>0</v>
      </c>
      <c r="V76" s="146">
        <f t="shared" si="24"/>
        <v>0</v>
      </c>
      <c r="W76" s="146">
        <f t="shared" si="24"/>
        <v>0</v>
      </c>
      <c r="X76" s="146">
        <f t="shared" si="24"/>
        <v>0</v>
      </c>
      <c r="Y76" s="146">
        <f t="shared" si="24"/>
        <v>0</v>
      </c>
      <c r="Z76" s="146">
        <f t="shared" si="24"/>
        <v>0</v>
      </c>
      <c r="AA76" s="146">
        <f t="shared" si="24"/>
        <v>0</v>
      </c>
      <c r="AB76" s="154" t="str">
        <f>IF(B76&lt;&gt;表二!$E$1278,"与表二支出总计不一致",0)</f>
        <v>与表二支出总计不一致</v>
      </c>
    </row>
    <row r="77" s="131" customFormat="1" ht="15.95" hidden="1" customHeight="1" spans="1:28">
      <c r="A77" s="144" t="s">
        <v>1365</v>
      </c>
      <c r="B77" s="140">
        <f>SUM(C77:AA77)</f>
        <v>0</v>
      </c>
      <c r="C77" s="140"/>
      <c r="D77" s="140"/>
      <c r="E77" s="140"/>
      <c r="F77" s="140"/>
      <c r="G77" s="140"/>
      <c r="H77" s="140"/>
      <c r="I77" s="140"/>
      <c r="J77" s="140"/>
      <c r="K77" s="140"/>
      <c r="L77" s="140"/>
      <c r="M77" s="140"/>
      <c r="N77" s="140"/>
      <c r="O77" s="140"/>
      <c r="P77" s="151"/>
      <c r="Q77" s="140"/>
      <c r="R77" s="140"/>
      <c r="S77" s="140"/>
      <c r="T77" s="140"/>
      <c r="U77" s="140"/>
      <c r="V77" s="140"/>
      <c r="W77" s="140"/>
      <c r="X77" s="140"/>
      <c r="Y77" s="140"/>
      <c r="Z77" s="140"/>
      <c r="AA77" s="140"/>
      <c r="AB77" s="154" t="str">
        <f>IF(B77&lt;&gt;表二!$E$1278,"与表二支出总计不一致",0)</f>
        <v>与表二支出总计不一致</v>
      </c>
    </row>
    <row r="78" s="131" customFormat="1" ht="15.95" hidden="1" customHeight="1" spans="1:28">
      <c r="A78" s="144" t="s">
        <v>1366</v>
      </c>
      <c r="B78" s="140">
        <f t="shared" ref="B78:B86" si="25">SUM(C78:AA78)</f>
        <v>0</v>
      </c>
      <c r="C78" s="140"/>
      <c r="D78" s="140"/>
      <c r="E78" s="140"/>
      <c r="F78" s="140"/>
      <c r="G78" s="140"/>
      <c r="H78" s="140"/>
      <c r="I78" s="140"/>
      <c r="J78" s="140"/>
      <c r="K78" s="140"/>
      <c r="L78" s="140"/>
      <c r="M78" s="140"/>
      <c r="N78" s="140"/>
      <c r="O78" s="140"/>
      <c r="P78" s="151"/>
      <c r="Q78" s="140"/>
      <c r="R78" s="140"/>
      <c r="S78" s="140"/>
      <c r="T78" s="140"/>
      <c r="U78" s="140"/>
      <c r="V78" s="140"/>
      <c r="W78" s="140"/>
      <c r="X78" s="140"/>
      <c r="Y78" s="140"/>
      <c r="Z78" s="140"/>
      <c r="AA78" s="140"/>
      <c r="AB78" s="154" t="str">
        <f>IF(B78&lt;&gt;表二!$E$1278,"与表二支出总计不一致",0)</f>
        <v>与表二支出总计不一致</v>
      </c>
    </row>
    <row r="79" s="131" customFormat="1" ht="15.95" hidden="1" customHeight="1" spans="1:28">
      <c r="A79" s="144" t="s">
        <v>1367</v>
      </c>
      <c r="B79" s="140">
        <f t="shared" si="25"/>
        <v>0</v>
      </c>
      <c r="C79" s="140"/>
      <c r="D79" s="140"/>
      <c r="E79" s="140"/>
      <c r="F79" s="140"/>
      <c r="G79" s="140"/>
      <c r="H79" s="140"/>
      <c r="I79" s="140"/>
      <c r="J79" s="140"/>
      <c r="K79" s="140"/>
      <c r="L79" s="140"/>
      <c r="M79" s="140"/>
      <c r="N79" s="140"/>
      <c r="O79" s="140"/>
      <c r="P79" s="151"/>
      <c r="Q79" s="140"/>
      <c r="R79" s="140"/>
      <c r="S79" s="140"/>
      <c r="T79" s="140"/>
      <c r="U79" s="140"/>
      <c r="V79" s="140"/>
      <c r="W79" s="140"/>
      <c r="X79" s="140"/>
      <c r="Y79" s="140"/>
      <c r="Z79" s="140"/>
      <c r="AA79" s="140"/>
      <c r="AB79" s="154" t="str">
        <f>IF(B79&lt;&gt;表二!$E$1278,"与表二支出总计不一致",0)</f>
        <v>与表二支出总计不一致</v>
      </c>
    </row>
    <row r="80" s="131" customFormat="1" ht="15.95" hidden="1" customHeight="1" spans="1:28">
      <c r="A80" s="144" t="s">
        <v>1368</v>
      </c>
      <c r="B80" s="140">
        <f t="shared" si="25"/>
        <v>0</v>
      </c>
      <c r="C80" s="140"/>
      <c r="D80" s="140"/>
      <c r="E80" s="140"/>
      <c r="F80" s="140"/>
      <c r="G80" s="140"/>
      <c r="H80" s="140"/>
      <c r="I80" s="140"/>
      <c r="J80" s="140"/>
      <c r="K80" s="140"/>
      <c r="L80" s="140"/>
      <c r="M80" s="140"/>
      <c r="N80" s="140"/>
      <c r="O80" s="140"/>
      <c r="P80" s="151"/>
      <c r="Q80" s="140"/>
      <c r="R80" s="140"/>
      <c r="S80" s="140"/>
      <c r="T80" s="140"/>
      <c r="U80" s="140"/>
      <c r="V80" s="140"/>
      <c r="W80" s="140"/>
      <c r="X80" s="140"/>
      <c r="Y80" s="140"/>
      <c r="Z80" s="140"/>
      <c r="AA80" s="140"/>
      <c r="AB80" s="154" t="str">
        <f>IF(B80&lt;&gt;表二!$E$1278,"与表二支出总计不一致",0)</f>
        <v>与表二支出总计不一致</v>
      </c>
    </row>
    <row r="81" s="131" customFormat="1" ht="15.95" hidden="1" customHeight="1" spans="1:28">
      <c r="A81" s="144" t="s">
        <v>1369</v>
      </c>
      <c r="B81" s="140">
        <f t="shared" si="25"/>
        <v>0</v>
      </c>
      <c r="C81" s="140"/>
      <c r="D81" s="140"/>
      <c r="E81" s="140"/>
      <c r="F81" s="140"/>
      <c r="G81" s="140"/>
      <c r="H81" s="140"/>
      <c r="I81" s="140"/>
      <c r="J81" s="140"/>
      <c r="K81" s="140"/>
      <c r="L81" s="140"/>
      <c r="M81" s="140"/>
      <c r="N81" s="140"/>
      <c r="O81" s="140"/>
      <c r="P81" s="151"/>
      <c r="Q81" s="140"/>
      <c r="R81" s="140"/>
      <c r="S81" s="140"/>
      <c r="T81" s="140"/>
      <c r="U81" s="140"/>
      <c r="V81" s="140"/>
      <c r="W81" s="140"/>
      <c r="X81" s="140"/>
      <c r="Y81" s="140"/>
      <c r="Z81" s="140"/>
      <c r="AA81" s="140"/>
      <c r="AB81" s="154" t="str">
        <f>IF(B81&lt;&gt;表二!$E$1278,"与表二支出总计不一致",0)</f>
        <v>与表二支出总计不一致</v>
      </c>
    </row>
    <row r="82" s="131" customFormat="1" ht="15.95" hidden="1" customHeight="1" spans="1:28">
      <c r="A82" s="144" t="s">
        <v>1370</v>
      </c>
      <c r="B82" s="140">
        <f t="shared" si="25"/>
        <v>0</v>
      </c>
      <c r="C82" s="140"/>
      <c r="D82" s="140"/>
      <c r="E82" s="140"/>
      <c r="F82" s="140"/>
      <c r="G82" s="140"/>
      <c r="H82" s="140"/>
      <c r="I82" s="140"/>
      <c r="J82" s="140"/>
      <c r="K82" s="140"/>
      <c r="L82" s="140"/>
      <c r="M82" s="140"/>
      <c r="N82" s="140"/>
      <c r="O82" s="140"/>
      <c r="P82" s="151"/>
      <c r="Q82" s="140"/>
      <c r="R82" s="140"/>
      <c r="S82" s="140"/>
      <c r="T82" s="140"/>
      <c r="U82" s="140"/>
      <c r="V82" s="140"/>
      <c r="W82" s="140"/>
      <c r="X82" s="140"/>
      <c r="Y82" s="140"/>
      <c r="Z82" s="140"/>
      <c r="AA82" s="140"/>
      <c r="AB82" s="154" t="str">
        <f>IF(B82&lt;&gt;表二!$E$1278,"与表二支出总计不一致",0)</f>
        <v>与表二支出总计不一致</v>
      </c>
    </row>
    <row r="83" s="131" customFormat="1" ht="15.95" hidden="1" customHeight="1" spans="1:28">
      <c r="A83" s="144" t="s">
        <v>1371</v>
      </c>
      <c r="B83" s="140">
        <f t="shared" si="25"/>
        <v>0</v>
      </c>
      <c r="C83" s="140"/>
      <c r="D83" s="140"/>
      <c r="E83" s="140"/>
      <c r="F83" s="140"/>
      <c r="G83" s="140"/>
      <c r="H83" s="140"/>
      <c r="I83" s="140"/>
      <c r="J83" s="140"/>
      <c r="K83" s="140"/>
      <c r="L83" s="140"/>
      <c r="M83" s="140"/>
      <c r="N83" s="140"/>
      <c r="O83" s="140"/>
      <c r="P83" s="151"/>
      <c r="Q83" s="140"/>
      <c r="R83" s="140"/>
      <c r="S83" s="140"/>
      <c r="T83" s="140"/>
      <c r="U83" s="140"/>
      <c r="V83" s="140"/>
      <c r="W83" s="140"/>
      <c r="X83" s="140"/>
      <c r="Y83" s="140"/>
      <c r="Z83" s="140"/>
      <c r="AA83" s="140"/>
      <c r="AB83" s="154" t="str">
        <f>IF(B83&lt;&gt;表二!$E$1278,"与表二支出总计不一致",0)</f>
        <v>与表二支出总计不一致</v>
      </c>
    </row>
    <row r="84" s="131" customFormat="1" ht="15.95" hidden="1" customHeight="1" spans="1:28">
      <c r="A84" s="144" t="s">
        <v>1372</v>
      </c>
      <c r="B84" s="140">
        <f t="shared" si="25"/>
        <v>0</v>
      </c>
      <c r="C84" s="140"/>
      <c r="D84" s="140"/>
      <c r="E84" s="140"/>
      <c r="F84" s="140"/>
      <c r="G84" s="140"/>
      <c r="H84" s="140"/>
      <c r="I84" s="140"/>
      <c r="J84" s="140"/>
      <c r="K84" s="140"/>
      <c r="L84" s="140"/>
      <c r="M84" s="140"/>
      <c r="N84" s="140"/>
      <c r="O84" s="140"/>
      <c r="P84" s="151"/>
      <c r="Q84" s="140"/>
      <c r="R84" s="140"/>
      <c r="S84" s="140"/>
      <c r="T84" s="140"/>
      <c r="U84" s="140"/>
      <c r="V84" s="140"/>
      <c r="W84" s="140"/>
      <c r="X84" s="140"/>
      <c r="Y84" s="140"/>
      <c r="Z84" s="140"/>
      <c r="AA84" s="140"/>
      <c r="AB84" s="154" t="str">
        <f>IF(B84&lt;&gt;表二!$E$1278,"与表二支出总计不一致",0)</f>
        <v>与表二支出总计不一致</v>
      </c>
    </row>
    <row r="85" s="131" customFormat="1" ht="15.95" hidden="1" customHeight="1" spans="1:28">
      <c r="A85" s="144" t="s">
        <v>1373</v>
      </c>
      <c r="B85" s="140">
        <f t="shared" si="25"/>
        <v>0</v>
      </c>
      <c r="C85" s="140"/>
      <c r="D85" s="140"/>
      <c r="E85" s="140"/>
      <c r="F85" s="140"/>
      <c r="G85" s="140"/>
      <c r="H85" s="140"/>
      <c r="I85" s="140"/>
      <c r="J85" s="140"/>
      <c r="K85" s="140"/>
      <c r="L85" s="140"/>
      <c r="M85" s="140"/>
      <c r="N85" s="140"/>
      <c r="O85" s="140"/>
      <c r="P85" s="151"/>
      <c r="Q85" s="140"/>
      <c r="R85" s="140"/>
      <c r="S85" s="140"/>
      <c r="T85" s="140"/>
      <c r="U85" s="140"/>
      <c r="V85" s="140"/>
      <c r="W85" s="140"/>
      <c r="X85" s="140"/>
      <c r="Y85" s="140"/>
      <c r="Z85" s="140"/>
      <c r="AA85" s="140"/>
      <c r="AB85" s="154" t="str">
        <f>IF(B85&lt;&gt;表二!$E$1278,"与表二支出总计不一致",0)</f>
        <v>与表二支出总计不一致</v>
      </c>
    </row>
    <row r="86" s="131" customFormat="1" ht="15.95" hidden="1" customHeight="1" spans="1:28">
      <c r="A86" s="144" t="s">
        <v>1374</v>
      </c>
      <c r="B86" s="140">
        <f t="shared" si="25"/>
        <v>0</v>
      </c>
      <c r="C86" s="140"/>
      <c r="D86" s="140"/>
      <c r="E86" s="140"/>
      <c r="F86" s="140"/>
      <c r="G86" s="140"/>
      <c r="H86" s="140"/>
      <c r="I86" s="140"/>
      <c r="J86" s="140"/>
      <c r="K86" s="140"/>
      <c r="L86" s="140"/>
      <c r="M86" s="140"/>
      <c r="N86" s="140"/>
      <c r="O86" s="140"/>
      <c r="P86" s="151"/>
      <c r="Q86" s="140"/>
      <c r="R86" s="140"/>
      <c r="S86" s="140"/>
      <c r="T86" s="140"/>
      <c r="U86" s="140"/>
      <c r="V86" s="140"/>
      <c r="W86" s="140"/>
      <c r="X86" s="140"/>
      <c r="Y86" s="140"/>
      <c r="Z86" s="140"/>
      <c r="AA86" s="140"/>
      <c r="AB86" s="154" t="str">
        <f>IF(B86&lt;&gt;表二!$E$1278,"与表二支出总计不一致",0)</f>
        <v>与表二支出总计不一致</v>
      </c>
    </row>
    <row r="87" s="131" customFormat="1" ht="15.95" hidden="1" customHeight="1" spans="1:28">
      <c r="A87" s="142" t="s">
        <v>1375</v>
      </c>
      <c r="B87" s="143">
        <f>B88+B89</f>
        <v>0</v>
      </c>
      <c r="C87" s="143">
        <f t="shared" ref="C87:AA87" si="26">C88+C89</f>
        <v>0</v>
      </c>
      <c r="D87" s="143">
        <f t="shared" si="26"/>
        <v>0</v>
      </c>
      <c r="E87" s="143">
        <f t="shared" si="26"/>
        <v>0</v>
      </c>
      <c r="F87" s="143">
        <f t="shared" si="26"/>
        <v>0</v>
      </c>
      <c r="G87" s="143">
        <f t="shared" si="26"/>
        <v>0</v>
      </c>
      <c r="H87" s="143">
        <f t="shared" si="26"/>
        <v>0</v>
      </c>
      <c r="I87" s="143">
        <f t="shared" si="26"/>
        <v>0</v>
      </c>
      <c r="J87" s="143">
        <f t="shared" si="26"/>
        <v>0</v>
      </c>
      <c r="K87" s="143">
        <f t="shared" si="26"/>
        <v>0</v>
      </c>
      <c r="L87" s="143">
        <f t="shared" si="26"/>
        <v>0</v>
      </c>
      <c r="M87" s="143">
        <f t="shared" si="26"/>
        <v>0</v>
      </c>
      <c r="N87" s="143">
        <f t="shared" si="26"/>
        <v>0</v>
      </c>
      <c r="O87" s="143">
        <f t="shared" si="26"/>
        <v>0</v>
      </c>
      <c r="P87" s="143">
        <f t="shared" si="26"/>
        <v>0</v>
      </c>
      <c r="Q87" s="143">
        <f t="shared" si="26"/>
        <v>0</v>
      </c>
      <c r="R87" s="143">
        <f t="shared" si="26"/>
        <v>0</v>
      </c>
      <c r="S87" s="143">
        <f t="shared" si="26"/>
        <v>0</v>
      </c>
      <c r="T87" s="143">
        <f t="shared" si="26"/>
        <v>0</v>
      </c>
      <c r="U87" s="143">
        <f t="shared" si="26"/>
        <v>0</v>
      </c>
      <c r="V87" s="143">
        <f t="shared" si="26"/>
        <v>0</v>
      </c>
      <c r="W87" s="143">
        <f t="shared" si="26"/>
        <v>0</v>
      </c>
      <c r="X87" s="143">
        <f t="shared" si="26"/>
        <v>0</v>
      </c>
      <c r="Y87" s="143">
        <f t="shared" si="26"/>
        <v>0</v>
      </c>
      <c r="Z87" s="143">
        <f t="shared" si="26"/>
        <v>0</v>
      </c>
      <c r="AA87" s="143">
        <f t="shared" si="26"/>
        <v>0</v>
      </c>
      <c r="AB87" s="154" t="str">
        <f>IF(B87&lt;&gt;表二!$E$1278,"与表二支出总计不一致",0)</f>
        <v>与表二支出总计不一致</v>
      </c>
    </row>
    <row r="88" s="131" customFormat="1" ht="15.95" hidden="1" customHeight="1" spans="1:28">
      <c r="A88" s="144" t="s">
        <v>1376</v>
      </c>
      <c r="B88" s="140">
        <f>SUM(C88:AA88)</f>
        <v>0</v>
      </c>
      <c r="C88" s="140"/>
      <c r="D88" s="140"/>
      <c r="E88" s="140"/>
      <c r="F88" s="140"/>
      <c r="G88" s="140"/>
      <c r="H88" s="140"/>
      <c r="I88" s="140"/>
      <c r="J88" s="140"/>
      <c r="K88" s="140"/>
      <c r="L88" s="140"/>
      <c r="M88" s="140"/>
      <c r="N88" s="140"/>
      <c r="O88" s="140"/>
      <c r="P88" s="151"/>
      <c r="Q88" s="140"/>
      <c r="R88" s="140"/>
      <c r="S88" s="140"/>
      <c r="T88" s="140"/>
      <c r="U88" s="140"/>
      <c r="V88" s="140"/>
      <c r="W88" s="140"/>
      <c r="X88" s="140"/>
      <c r="Y88" s="140"/>
      <c r="Z88" s="140"/>
      <c r="AA88" s="140"/>
      <c r="AB88" s="154" t="str">
        <f>IF(B88&lt;&gt;表二!$E$1278,"与表二支出总计不一致",0)</f>
        <v>与表二支出总计不一致</v>
      </c>
    </row>
    <row r="89" s="131" customFormat="1" ht="15.95" hidden="1" customHeight="1" spans="1:28">
      <c r="A89" s="145" t="s">
        <v>1306</v>
      </c>
      <c r="B89" s="146">
        <f>SUM(B90:B96)</f>
        <v>0</v>
      </c>
      <c r="C89" s="146">
        <f t="shared" ref="C89:AA89" si="27">SUM(C90:C96)</f>
        <v>0</v>
      </c>
      <c r="D89" s="146">
        <f t="shared" si="27"/>
        <v>0</v>
      </c>
      <c r="E89" s="146">
        <f t="shared" si="27"/>
        <v>0</v>
      </c>
      <c r="F89" s="146">
        <f t="shared" si="27"/>
        <v>0</v>
      </c>
      <c r="G89" s="146">
        <f t="shared" si="27"/>
        <v>0</v>
      </c>
      <c r="H89" s="146">
        <f t="shared" si="27"/>
        <v>0</v>
      </c>
      <c r="I89" s="146">
        <f t="shared" si="27"/>
        <v>0</v>
      </c>
      <c r="J89" s="146">
        <f t="shared" si="27"/>
        <v>0</v>
      </c>
      <c r="K89" s="146">
        <f t="shared" si="27"/>
        <v>0</v>
      </c>
      <c r="L89" s="146">
        <f t="shared" si="27"/>
        <v>0</v>
      </c>
      <c r="M89" s="146">
        <f t="shared" si="27"/>
        <v>0</v>
      </c>
      <c r="N89" s="146">
        <f t="shared" si="27"/>
        <v>0</v>
      </c>
      <c r="O89" s="146">
        <f t="shared" si="27"/>
        <v>0</v>
      </c>
      <c r="P89" s="146">
        <f t="shared" si="27"/>
        <v>0</v>
      </c>
      <c r="Q89" s="146">
        <f t="shared" si="27"/>
        <v>0</v>
      </c>
      <c r="R89" s="146">
        <f t="shared" si="27"/>
        <v>0</v>
      </c>
      <c r="S89" s="146">
        <f t="shared" si="27"/>
        <v>0</v>
      </c>
      <c r="T89" s="146">
        <f t="shared" si="27"/>
        <v>0</v>
      </c>
      <c r="U89" s="146">
        <f t="shared" si="27"/>
        <v>0</v>
      </c>
      <c r="V89" s="146">
        <f t="shared" si="27"/>
        <v>0</v>
      </c>
      <c r="W89" s="146">
        <f t="shared" si="27"/>
        <v>0</v>
      </c>
      <c r="X89" s="146">
        <f t="shared" si="27"/>
        <v>0</v>
      </c>
      <c r="Y89" s="146">
        <f t="shared" si="27"/>
        <v>0</v>
      </c>
      <c r="Z89" s="146">
        <f t="shared" si="27"/>
        <v>0</v>
      </c>
      <c r="AA89" s="146">
        <f t="shared" si="27"/>
        <v>0</v>
      </c>
      <c r="AB89" s="154" t="str">
        <f>IF(B89&lt;&gt;表二!$E$1278,"与表二支出总计不一致",0)</f>
        <v>与表二支出总计不一致</v>
      </c>
    </row>
    <row r="90" s="131" customFormat="1" ht="15.95" hidden="1" customHeight="1" spans="1:28">
      <c r="A90" s="144" t="s">
        <v>1377</v>
      </c>
      <c r="B90" s="140">
        <f>SUM(C90:AA90)</f>
        <v>0</v>
      </c>
      <c r="C90" s="140"/>
      <c r="D90" s="140"/>
      <c r="E90" s="140"/>
      <c r="F90" s="140"/>
      <c r="G90" s="140"/>
      <c r="H90" s="140"/>
      <c r="I90" s="140"/>
      <c r="J90" s="140"/>
      <c r="K90" s="140"/>
      <c r="L90" s="140"/>
      <c r="M90" s="140"/>
      <c r="N90" s="140"/>
      <c r="O90" s="140"/>
      <c r="P90" s="151"/>
      <c r="Q90" s="140"/>
      <c r="R90" s="140"/>
      <c r="S90" s="140"/>
      <c r="T90" s="140"/>
      <c r="U90" s="140"/>
      <c r="V90" s="140"/>
      <c r="W90" s="140"/>
      <c r="X90" s="140"/>
      <c r="Y90" s="140"/>
      <c r="Z90" s="140"/>
      <c r="AA90" s="140"/>
      <c r="AB90" s="154" t="str">
        <f>IF(B90&lt;&gt;表二!$E$1278,"与表二支出总计不一致",0)</f>
        <v>与表二支出总计不一致</v>
      </c>
    </row>
    <row r="91" s="131" customFormat="1" ht="15.95" hidden="1" customHeight="1" spans="1:28">
      <c r="A91" s="144" t="s">
        <v>1378</v>
      </c>
      <c r="B91" s="140">
        <f t="shared" ref="B91:B96" si="28">SUM(C91:AA91)</f>
        <v>0</v>
      </c>
      <c r="C91" s="140"/>
      <c r="D91" s="140"/>
      <c r="E91" s="140"/>
      <c r="F91" s="140"/>
      <c r="G91" s="140"/>
      <c r="H91" s="140"/>
      <c r="I91" s="140"/>
      <c r="J91" s="140"/>
      <c r="K91" s="140"/>
      <c r="L91" s="140"/>
      <c r="M91" s="140"/>
      <c r="N91" s="140"/>
      <c r="O91" s="140"/>
      <c r="P91" s="151"/>
      <c r="Q91" s="140"/>
      <c r="R91" s="140"/>
      <c r="S91" s="140"/>
      <c r="T91" s="140"/>
      <c r="U91" s="140"/>
      <c r="V91" s="140"/>
      <c r="W91" s="140"/>
      <c r="X91" s="140"/>
      <c r="Y91" s="140"/>
      <c r="Z91" s="140"/>
      <c r="AA91" s="140"/>
      <c r="AB91" s="154" t="str">
        <f>IF(B91&lt;&gt;表二!$E$1278,"与表二支出总计不一致",0)</f>
        <v>与表二支出总计不一致</v>
      </c>
    </row>
    <row r="92" s="131" customFormat="1" ht="15.95" hidden="1" customHeight="1" spans="1:28">
      <c r="A92" s="144" t="s">
        <v>1379</v>
      </c>
      <c r="B92" s="140">
        <f t="shared" si="28"/>
        <v>0</v>
      </c>
      <c r="C92" s="140"/>
      <c r="D92" s="140"/>
      <c r="E92" s="140"/>
      <c r="F92" s="140"/>
      <c r="G92" s="140"/>
      <c r="H92" s="140"/>
      <c r="I92" s="140"/>
      <c r="J92" s="140"/>
      <c r="K92" s="140"/>
      <c r="L92" s="140"/>
      <c r="M92" s="140"/>
      <c r="N92" s="140"/>
      <c r="O92" s="140"/>
      <c r="P92" s="151"/>
      <c r="Q92" s="140"/>
      <c r="R92" s="140"/>
      <c r="S92" s="140"/>
      <c r="T92" s="140"/>
      <c r="U92" s="140"/>
      <c r="V92" s="140"/>
      <c r="W92" s="140"/>
      <c r="X92" s="140"/>
      <c r="Y92" s="140"/>
      <c r="Z92" s="140"/>
      <c r="AA92" s="140"/>
      <c r="AB92" s="154" t="str">
        <f>IF(B92&lt;&gt;表二!$E$1278,"与表二支出总计不一致",0)</f>
        <v>与表二支出总计不一致</v>
      </c>
    </row>
    <row r="93" s="131" customFormat="1" ht="15.95" hidden="1" customHeight="1" spans="1:28">
      <c r="A93" s="144" t="s">
        <v>1380</v>
      </c>
      <c r="B93" s="140">
        <f t="shared" si="28"/>
        <v>0</v>
      </c>
      <c r="C93" s="140"/>
      <c r="D93" s="140"/>
      <c r="E93" s="140"/>
      <c r="F93" s="140"/>
      <c r="G93" s="140"/>
      <c r="H93" s="140"/>
      <c r="I93" s="140"/>
      <c r="J93" s="140"/>
      <c r="K93" s="140"/>
      <c r="L93" s="140"/>
      <c r="M93" s="140"/>
      <c r="N93" s="140"/>
      <c r="O93" s="140"/>
      <c r="P93" s="151"/>
      <c r="Q93" s="140"/>
      <c r="R93" s="140"/>
      <c r="S93" s="140"/>
      <c r="T93" s="140"/>
      <c r="U93" s="140"/>
      <c r="V93" s="140"/>
      <c r="W93" s="140"/>
      <c r="X93" s="140"/>
      <c r="Y93" s="140"/>
      <c r="Z93" s="140"/>
      <c r="AA93" s="140"/>
      <c r="AB93" s="154" t="str">
        <f>IF(B93&lt;&gt;表二!$E$1278,"与表二支出总计不一致",0)</f>
        <v>与表二支出总计不一致</v>
      </c>
    </row>
    <row r="94" s="131" customFormat="1" ht="15.95" hidden="1" customHeight="1" spans="1:28">
      <c r="A94" s="144" t="s">
        <v>1381</v>
      </c>
      <c r="B94" s="140">
        <f t="shared" si="28"/>
        <v>0</v>
      </c>
      <c r="C94" s="140"/>
      <c r="D94" s="140"/>
      <c r="E94" s="140"/>
      <c r="F94" s="140"/>
      <c r="G94" s="140"/>
      <c r="H94" s="140"/>
      <c r="I94" s="140"/>
      <c r="J94" s="140"/>
      <c r="K94" s="140"/>
      <c r="L94" s="140"/>
      <c r="M94" s="140"/>
      <c r="N94" s="140"/>
      <c r="O94" s="140"/>
      <c r="P94" s="151"/>
      <c r="Q94" s="140"/>
      <c r="R94" s="140"/>
      <c r="S94" s="140"/>
      <c r="T94" s="140"/>
      <c r="U94" s="140"/>
      <c r="V94" s="140"/>
      <c r="W94" s="140"/>
      <c r="X94" s="140"/>
      <c r="Y94" s="140"/>
      <c r="Z94" s="140"/>
      <c r="AA94" s="140"/>
      <c r="AB94" s="154" t="str">
        <f>IF(B94&lt;&gt;表二!$E$1278,"与表二支出总计不一致",0)</f>
        <v>与表二支出总计不一致</v>
      </c>
    </row>
    <row r="95" s="131" customFormat="1" ht="15.95" hidden="1" customHeight="1" spans="1:28">
      <c r="A95" s="144" t="s">
        <v>1382</v>
      </c>
      <c r="B95" s="140">
        <f t="shared" si="28"/>
        <v>0</v>
      </c>
      <c r="C95" s="140"/>
      <c r="D95" s="140"/>
      <c r="E95" s="140"/>
      <c r="F95" s="140"/>
      <c r="G95" s="140"/>
      <c r="H95" s="140"/>
      <c r="I95" s="140"/>
      <c r="J95" s="140"/>
      <c r="K95" s="140"/>
      <c r="L95" s="140"/>
      <c r="M95" s="140"/>
      <c r="N95" s="140"/>
      <c r="O95" s="140"/>
      <c r="P95" s="151"/>
      <c r="Q95" s="140"/>
      <c r="R95" s="140"/>
      <c r="S95" s="140"/>
      <c r="T95" s="140"/>
      <c r="U95" s="140"/>
      <c r="V95" s="140"/>
      <c r="W95" s="140"/>
      <c r="X95" s="140"/>
      <c r="Y95" s="140"/>
      <c r="Z95" s="140"/>
      <c r="AA95" s="140"/>
      <c r="AB95" s="154" t="str">
        <f>IF(B95&lt;&gt;表二!$E$1278,"与表二支出总计不一致",0)</f>
        <v>与表二支出总计不一致</v>
      </c>
    </row>
    <row r="96" s="131" customFormat="1" ht="15.95" hidden="1" customHeight="1" spans="1:28">
      <c r="A96" s="144" t="s">
        <v>1383</v>
      </c>
      <c r="B96" s="140">
        <f t="shared" si="28"/>
        <v>0</v>
      </c>
      <c r="C96" s="140"/>
      <c r="D96" s="140"/>
      <c r="E96" s="140"/>
      <c r="F96" s="140"/>
      <c r="G96" s="140"/>
      <c r="H96" s="140"/>
      <c r="I96" s="140"/>
      <c r="J96" s="140"/>
      <c r="K96" s="140"/>
      <c r="L96" s="140"/>
      <c r="M96" s="140"/>
      <c r="N96" s="140"/>
      <c r="O96" s="140"/>
      <c r="P96" s="151"/>
      <c r="Q96" s="140"/>
      <c r="R96" s="140"/>
      <c r="S96" s="140"/>
      <c r="T96" s="140"/>
      <c r="U96" s="140"/>
      <c r="V96" s="140"/>
      <c r="W96" s="140"/>
      <c r="X96" s="140"/>
      <c r="Y96" s="140"/>
      <c r="Z96" s="140"/>
      <c r="AA96" s="140"/>
      <c r="AB96" s="154" t="str">
        <f>IF(B96&lt;&gt;表二!$E$1278,"与表二支出总计不一致",0)</f>
        <v>与表二支出总计不一致</v>
      </c>
    </row>
    <row r="97" s="131" customFormat="1" ht="15.95" hidden="1" customHeight="1" spans="1:28">
      <c r="A97" s="142" t="s">
        <v>1384</v>
      </c>
      <c r="B97" s="143">
        <f>B98+B99</f>
        <v>0</v>
      </c>
      <c r="C97" s="143">
        <f t="shared" ref="C97:AA97" si="29">C98+C99</f>
        <v>0</v>
      </c>
      <c r="D97" s="143">
        <f t="shared" si="29"/>
        <v>0</v>
      </c>
      <c r="E97" s="143">
        <f t="shared" si="29"/>
        <v>0</v>
      </c>
      <c r="F97" s="143">
        <f t="shared" si="29"/>
        <v>0</v>
      </c>
      <c r="G97" s="143">
        <f t="shared" si="29"/>
        <v>0</v>
      </c>
      <c r="H97" s="143">
        <f t="shared" si="29"/>
        <v>0</v>
      </c>
      <c r="I97" s="143">
        <f t="shared" si="29"/>
        <v>0</v>
      </c>
      <c r="J97" s="143">
        <f t="shared" si="29"/>
        <v>0</v>
      </c>
      <c r="K97" s="143">
        <f t="shared" si="29"/>
        <v>0</v>
      </c>
      <c r="L97" s="143">
        <f t="shared" si="29"/>
        <v>0</v>
      </c>
      <c r="M97" s="143">
        <f t="shared" si="29"/>
        <v>0</v>
      </c>
      <c r="N97" s="143">
        <f t="shared" si="29"/>
        <v>0</v>
      </c>
      <c r="O97" s="143">
        <f t="shared" si="29"/>
        <v>0</v>
      </c>
      <c r="P97" s="143">
        <f t="shared" si="29"/>
        <v>0</v>
      </c>
      <c r="Q97" s="143">
        <f t="shared" si="29"/>
        <v>0</v>
      </c>
      <c r="R97" s="143">
        <f t="shared" si="29"/>
        <v>0</v>
      </c>
      <c r="S97" s="143">
        <f t="shared" si="29"/>
        <v>0</v>
      </c>
      <c r="T97" s="143">
        <f t="shared" si="29"/>
        <v>0</v>
      </c>
      <c r="U97" s="143">
        <f t="shared" si="29"/>
        <v>0</v>
      </c>
      <c r="V97" s="143">
        <f t="shared" si="29"/>
        <v>0</v>
      </c>
      <c r="W97" s="143">
        <f t="shared" si="29"/>
        <v>0</v>
      </c>
      <c r="X97" s="143">
        <f t="shared" si="29"/>
        <v>0</v>
      </c>
      <c r="Y97" s="143">
        <f t="shared" si="29"/>
        <v>0</v>
      </c>
      <c r="Z97" s="143">
        <f t="shared" si="29"/>
        <v>0</v>
      </c>
      <c r="AA97" s="143">
        <f t="shared" si="29"/>
        <v>0</v>
      </c>
      <c r="AB97" s="154" t="str">
        <f>IF(B97&lt;&gt;表二!$E$1278,"与表二支出总计不一致",0)</f>
        <v>与表二支出总计不一致</v>
      </c>
    </row>
    <row r="98" s="131" customFormat="1" ht="15.95" hidden="1" customHeight="1" spans="1:28">
      <c r="A98" s="144" t="s">
        <v>1385</v>
      </c>
      <c r="B98" s="140">
        <f>SUM(C98:AA98)</f>
        <v>0</v>
      </c>
      <c r="C98" s="140"/>
      <c r="D98" s="140"/>
      <c r="E98" s="140"/>
      <c r="F98" s="140"/>
      <c r="G98" s="140"/>
      <c r="H98" s="140"/>
      <c r="I98" s="140"/>
      <c r="J98" s="140"/>
      <c r="K98" s="140"/>
      <c r="L98" s="140"/>
      <c r="M98" s="140"/>
      <c r="N98" s="140"/>
      <c r="O98" s="140"/>
      <c r="P98" s="151"/>
      <c r="Q98" s="140"/>
      <c r="R98" s="140"/>
      <c r="S98" s="140"/>
      <c r="T98" s="140"/>
      <c r="U98" s="140"/>
      <c r="V98" s="140"/>
      <c r="W98" s="140"/>
      <c r="X98" s="140"/>
      <c r="Y98" s="140"/>
      <c r="Z98" s="140"/>
      <c r="AA98" s="140"/>
      <c r="AB98" s="154" t="str">
        <f>IF(B98&lt;&gt;表二!$E$1278,"与表二支出总计不一致",0)</f>
        <v>与表二支出总计不一致</v>
      </c>
    </row>
    <row r="99" s="131" customFormat="1" ht="15.95" hidden="1" customHeight="1" spans="1:28">
      <c r="A99" s="145" t="s">
        <v>1306</v>
      </c>
      <c r="B99" s="146">
        <f>SUM(B100:B107)</f>
        <v>0</v>
      </c>
      <c r="C99" s="146">
        <f t="shared" ref="C99:AA99" si="30">SUM(C100:C107)</f>
        <v>0</v>
      </c>
      <c r="D99" s="146">
        <f t="shared" si="30"/>
        <v>0</v>
      </c>
      <c r="E99" s="146">
        <f t="shared" si="30"/>
        <v>0</v>
      </c>
      <c r="F99" s="146">
        <f t="shared" si="30"/>
        <v>0</v>
      </c>
      <c r="G99" s="146">
        <f t="shared" si="30"/>
        <v>0</v>
      </c>
      <c r="H99" s="146">
        <f t="shared" si="30"/>
        <v>0</v>
      </c>
      <c r="I99" s="146">
        <f t="shared" si="30"/>
        <v>0</v>
      </c>
      <c r="J99" s="146">
        <f t="shared" si="30"/>
        <v>0</v>
      </c>
      <c r="K99" s="146">
        <f t="shared" si="30"/>
        <v>0</v>
      </c>
      <c r="L99" s="146">
        <f t="shared" si="30"/>
        <v>0</v>
      </c>
      <c r="M99" s="146">
        <f t="shared" si="30"/>
        <v>0</v>
      </c>
      <c r="N99" s="146">
        <f t="shared" si="30"/>
        <v>0</v>
      </c>
      <c r="O99" s="146">
        <f t="shared" si="30"/>
        <v>0</v>
      </c>
      <c r="P99" s="146">
        <f t="shared" si="30"/>
        <v>0</v>
      </c>
      <c r="Q99" s="146">
        <f t="shared" si="30"/>
        <v>0</v>
      </c>
      <c r="R99" s="146">
        <f t="shared" si="30"/>
        <v>0</v>
      </c>
      <c r="S99" s="146">
        <f t="shared" si="30"/>
        <v>0</v>
      </c>
      <c r="T99" s="146">
        <f t="shared" si="30"/>
        <v>0</v>
      </c>
      <c r="U99" s="146">
        <f t="shared" si="30"/>
        <v>0</v>
      </c>
      <c r="V99" s="146">
        <f t="shared" si="30"/>
        <v>0</v>
      </c>
      <c r="W99" s="146">
        <f t="shared" si="30"/>
        <v>0</v>
      </c>
      <c r="X99" s="146">
        <f t="shared" si="30"/>
        <v>0</v>
      </c>
      <c r="Y99" s="146">
        <f t="shared" si="30"/>
        <v>0</v>
      </c>
      <c r="Z99" s="146">
        <f t="shared" si="30"/>
        <v>0</v>
      </c>
      <c r="AA99" s="146">
        <f t="shared" si="30"/>
        <v>0</v>
      </c>
      <c r="AB99" s="154" t="str">
        <f>IF(B99&lt;&gt;表二!$E$1278,"与表二支出总计不一致",0)</f>
        <v>与表二支出总计不一致</v>
      </c>
    </row>
    <row r="100" s="131" customFormat="1" ht="15.95" hidden="1" customHeight="1" spans="1:28">
      <c r="A100" s="144" t="s">
        <v>1386</v>
      </c>
      <c r="B100" s="140">
        <f>SUM(C100:AA100)</f>
        <v>0</v>
      </c>
      <c r="C100" s="140"/>
      <c r="D100" s="140"/>
      <c r="E100" s="140"/>
      <c r="F100" s="140"/>
      <c r="G100" s="140"/>
      <c r="H100" s="140"/>
      <c r="I100" s="140"/>
      <c r="J100" s="140"/>
      <c r="K100" s="140"/>
      <c r="L100" s="140"/>
      <c r="M100" s="140"/>
      <c r="N100" s="140"/>
      <c r="O100" s="140"/>
      <c r="P100" s="151"/>
      <c r="Q100" s="140"/>
      <c r="R100" s="140"/>
      <c r="S100" s="140"/>
      <c r="T100" s="140"/>
      <c r="U100" s="140"/>
      <c r="V100" s="140"/>
      <c r="W100" s="140"/>
      <c r="X100" s="140"/>
      <c r="Y100" s="140"/>
      <c r="Z100" s="140"/>
      <c r="AA100" s="140"/>
      <c r="AB100" s="154" t="str">
        <f>IF(B100&lt;&gt;表二!$E$1278,"与表二支出总计不一致",0)</f>
        <v>与表二支出总计不一致</v>
      </c>
    </row>
    <row r="101" s="131" customFormat="1" ht="15.95" hidden="1" customHeight="1" spans="1:28">
      <c r="A101" s="144" t="s">
        <v>1387</v>
      </c>
      <c r="B101" s="140">
        <f t="shared" ref="B101:B107" si="31">SUM(C101:AA101)</f>
        <v>0</v>
      </c>
      <c r="C101" s="140"/>
      <c r="D101" s="140"/>
      <c r="E101" s="140"/>
      <c r="F101" s="140"/>
      <c r="G101" s="140"/>
      <c r="H101" s="140"/>
      <c r="I101" s="140"/>
      <c r="J101" s="140"/>
      <c r="K101" s="140"/>
      <c r="L101" s="140"/>
      <c r="M101" s="140"/>
      <c r="N101" s="140"/>
      <c r="O101" s="140"/>
      <c r="P101" s="151"/>
      <c r="Q101" s="140"/>
      <c r="R101" s="140"/>
      <c r="S101" s="140"/>
      <c r="T101" s="140"/>
      <c r="U101" s="140"/>
      <c r="V101" s="140"/>
      <c r="W101" s="140"/>
      <c r="X101" s="140"/>
      <c r="Y101" s="140"/>
      <c r="Z101" s="140"/>
      <c r="AA101" s="140"/>
      <c r="AB101" s="154" t="str">
        <f>IF(B101&lt;&gt;表二!$E$1278,"与表二支出总计不一致",0)</f>
        <v>与表二支出总计不一致</v>
      </c>
    </row>
    <row r="102" s="131" customFormat="1" ht="15.95" hidden="1" customHeight="1" spans="1:28">
      <c r="A102" s="144" t="s">
        <v>1388</v>
      </c>
      <c r="B102" s="140">
        <f t="shared" si="31"/>
        <v>0</v>
      </c>
      <c r="C102" s="140"/>
      <c r="D102" s="140"/>
      <c r="E102" s="140"/>
      <c r="F102" s="140"/>
      <c r="G102" s="140"/>
      <c r="H102" s="140"/>
      <c r="I102" s="140"/>
      <c r="J102" s="140"/>
      <c r="K102" s="140"/>
      <c r="L102" s="140"/>
      <c r="M102" s="140"/>
      <c r="N102" s="140"/>
      <c r="O102" s="140"/>
      <c r="P102" s="151"/>
      <c r="Q102" s="140"/>
      <c r="R102" s="140"/>
      <c r="S102" s="140"/>
      <c r="T102" s="140"/>
      <c r="U102" s="140"/>
      <c r="V102" s="140"/>
      <c r="W102" s="140"/>
      <c r="X102" s="140"/>
      <c r="Y102" s="140"/>
      <c r="Z102" s="140"/>
      <c r="AA102" s="140"/>
      <c r="AB102" s="154" t="str">
        <f>IF(B102&lt;&gt;表二!$E$1278,"与表二支出总计不一致",0)</f>
        <v>与表二支出总计不一致</v>
      </c>
    </row>
    <row r="103" s="131" customFormat="1" ht="15.95" hidden="1" customHeight="1" spans="1:28">
      <c r="A103" s="144" t="s">
        <v>1389</v>
      </c>
      <c r="B103" s="140">
        <f t="shared" si="31"/>
        <v>0</v>
      </c>
      <c r="C103" s="140"/>
      <c r="D103" s="140"/>
      <c r="E103" s="140"/>
      <c r="F103" s="140"/>
      <c r="G103" s="140"/>
      <c r="H103" s="140"/>
      <c r="I103" s="140"/>
      <c r="J103" s="140"/>
      <c r="K103" s="140"/>
      <c r="L103" s="140"/>
      <c r="M103" s="140"/>
      <c r="N103" s="140"/>
      <c r="O103" s="140"/>
      <c r="P103" s="151"/>
      <c r="Q103" s="140"/>
      <c r="R103" s="140"/>
      <c r="S103" s="140"/>
      <c r="T103" s="140"/>
      <c r="U103" s="140"/>
      <c r="V103" s="140"/>
      <c r="W103" s="140"/>
      <c r="X103" s="140"/>
      <c r="Y103" s="140"/>
      <c r="Z103" s="140"/>
      <c r="AA103" s="140"/>
      <c r="AB103" s="154" t="str">
        <f>IF(B103&lt;&gt;表二!$E$1278,"与表二支出总计不一致",0)</f>
        <v>与表二支出总计不一致</v>
      </c>
    </row>
    <row r="104" s="131" customFormat="1" ht="15.95" hidden="1" customHeight="1" spans="1:28">
      <c r="A104" s="144" t="s">
        <v>1390</v>
      </c>
      <c r="B104" s="140">
        <f t="shared" si="31"/>
        <v>0</v>
      </c>
      <c r="C104" s="140"/>
      <c r="D104" s="140"/>
      <c r="E104" s="140"/>
      <c r="F104" s="140"/>
      <c r="G104" s="140"/>
      <c r="H104" s="140"/>
      <c r="I104" s="140"/>
      <c r="J104" s="140"/>
      <c r="K104" s="140"/>
      <c r="L104" s="140"/>
      <c r="M104" s="140"/>
      <c r="N104" s="140"/>
      <c r="O104" s="140"/>
      <c r="P104" s="151"/>
      <c r="Q104" s="140"/>
      <c r="R104" s="140"/>
      <c r="S104" s="140"/>
      <c r="T104" s="140"/>
      <c r="U104" s="140"/>
      <c r="V104" s="140"/>
      <c r="W104" s="140"/>
      <c r="X104" s="140"/>
      <c r="Y104" s="140"/>
      <c r="Z104" s="140"/>
      <c r="AA104" s="140"/>
      <c r="AB104" s="154" t="str">
        <f>IF(B104&lt;&gt;表二!$E$1278,"与表二支出总计不一致",0)</f>
        <v>与表二支出总计不一致</v>
      </c>
    </row>
    <row r="105" s="131" customFormat="1" ht="15.95" hidden="1" customHeight="1" spans="1:28">
      <c r="A105" s="144" t="s">
        <v>1391</v>
      </c>
      <c r="B105" s="140">
        <f t="shared" si="31"/>
        <v>0</v>
      </c>
      <c r="C105" s="140"/>
      <c r="D105" s="140"/>
      <c r="E105" s="140"/>
      <c r="F105" s="140"/>
      <c r="G105" s="140"/>
      <c r="H105" s="140"/>
      <c r="I105" s="140"/>
      <c r="J105" s="140"/>
      <c r="K105" s="140"/>
      <c r="L105" s="140"/>
      <c r="M105" s="140"/>
      <c r="N105" s="140"/>
      <c r="O105" s="140"/>
      <c r="P105" s="151"/>
      <c r="Q105" s="140"/>
      <c r="R105" s="140"/>
      <c r="S105" s="140"/>
      <c r="T105" s="140"/>
      <c r="U105" s="140"/>
      <c r="V105" s="140"/>
      <c r="W105" s="140"/>
      <c r="X105" s="140"/>
      <c r="Y105" s="140"/>
      <c r="Z105" s="140"/>
      <c r="AA105" s="140"/>
      <c r="AB105" s="154" t="str">
        <f>IF(B105&lt;&gt;表二!$E$1278,"与表二支出总计不一致",0)</f>
        <v>与表二支出总计不一致</v>
      </c>
    </row>
    <row r="106" s="131" customFormat="1" ht="15.95" hidden="1" customHeight="1" spans="1:28">
      <c r="A106" s="144" t="s">
        <v>1392</v>
      </c>
      <c r="B106" s="140">
        <f t="shared" si="31"/>
        <v>0</v>
      </c>
      <c r="C106" s="140"/>
      <c r="D106" s="140"/>
      <c r="E106" s="140"/>
      <c r="F106" s="140"/>
      <c r="G106" s="140"/>
      <c r="H106" s="140"/>
      <c r="I106" s="140"/>
      <c r="J106" s="140"/>
      <c r="K106" s="140"/>
      <c r="L106" s="140"/>
      <c r="M106" s="140"/>
      <c r="N106" s="140"/>
      <c r="O106" s="140"/>
      <c r="P106" s="151"/>
      <c r="Q106" s="140"/>
      <c r="R106" s="140"/>
      <c r="S106" s="140"/>
      <c r="T106" s="140"/>
      <c r="U106" s="140"/>
      <c r="V106" s="140"/>
      <c r="W106" s="140"/>
      <c r="X106" s="140"/>
      <c r="Y106" s="140"/>
      <c r="Z106" s="140"/>
      <c r="AA106" s="140"/>
      <c r="AB106" s="154" t="str">
        <f>IF(B106&lt;&gt;表二!$E$1278,"与表二支出总计不一致",0)</f>
        <v>与表二支出总计不一致</v>
      </c>
    </row>
    <row r="107" s="131" customFormat="1" ht="15.95" hidden="1" customHeight="1" spans="1:28">
      <c r="A107" s="144" t="s">
        <v>1393</v>
      </c>
      <c r="B107" s="140">
        <f t="shared" si="31"/>
        <v>0</v>
      </c>
      <c r="C107" s="140"/>
      <c r="D107" s="140"/>
      <c r="E107" s="140"/>
      <c r="F107" s="140"/>
      <c r="G107" s="140"/>
      <c r="H107" s="140"/>
      <c r="I107" s="140"/>
      <c r="J107" s="140"/>
      <c r="K107" s="140"/>
      <c r="L107" s="140"/>
      <c r="M107" s="140"/>
      <c r="N107" s="140"/>
      <c r="O107" s="140"/>
      <c r="P107" s="151"/>
      <c r="Q107" s="140"/>
      <c r="R107" s="140"/>
      <c r="S107" s="140"/>
      <c r="T107" s="140"/>
      <c r="U107" s="140"/>
      <c r="V107" s="140"/>
      <c r="W107" s="140"/>
      <c r="X107" s="140"/>
      <c r="Y107" s="140"/>
      <c r="Z107" s="140"/>
      <c r="AA107" s="140"/>
      <c r="AB107" s="154" t="str">
        <f>IF(B107&lt;&gt;表二!$E$1278,"与表二支出总计不一致",0)</f>
        <v>与表二支出总计不一致</v>
      </c>
    </row>
    <row r="108" s="131" customFormat="1" ht="15.95" hidden="1" customHeight="1" spans="1:28">
      <c r="A108" s="142" t="s">
        <v>1394</v>
      </c>
      <c r="B108" s="143">
        <f>B109+B110</f>
        <v>0</v>
      </c>
      <c r="C108" s="143">
        <f t="shared" ref="C108:AA108" si="32">C109+C110</f>
        <v>0</v>
      </c>
      <c r="D108" s="143">
        <f t="shared" si="32"/>
        <v>0</v>
      </c>
      <c r="E108" s="143">
        <f t="shared" si="32"/>
        <v>0</v>
      </c>
      <c r="F108" s="143">
        <f t="shared" si="32"/>
        <v>0</v>
      </c>
      <c r="G108" s="143">
        <f t="shared" si="32"/>
        <v>0</v>
      </c>
      <c r="H108" s="143">
        <f t="shared" si="32"/>
        <v>0</v>
      </c>
      <c r="I108" s="143">
        <f t="shared" si="32"/>
        <v>0</v>
      </c>
      <c r="J108" s="143">
        <f t="shared" si="32"/>
        <v>0</v>
      </c>
      <c r="K108" s="143">
        <f t="shared" si="32"/>
        <v>0</v>
      </c>
      <c r="L108" s="143">
        <f t="shared" si="32"/>
        <v>0</v>
      </c>
      <c r="M108" s="143">
        <f t="shared" si="32"/>
        <v>0</v>
      </c>
      <c r="N108" s="143">
        <f t="shared" si="32"/>
        <v>0</v>
      </c>
      <c r="O108" s="143">
        <f t="shared" si="32"/>
        <v>0</v>
      </c>
      <c r="P108" s="143">
        <f t="shared" si="32"/>
        <v>0</v>
      </c>
      <c r="Q108" s="143">
        <f t="shared" si="32"/>
        <v>0</v>
      </c>
      <c r="R108" s="143">
        <f t="shared" si="32"/>
        <v>0</v>
      </c>
      <c r="S108" s="143">
        <f t="shared" si="32"/>
        <v>0</v>
      </c>
      <c r="T108" s="143">
        <f t="shared" si="32"/>
        <v>0</v>
      </c>
      <c r="U108" s="143">
        <f t="shared" si="32"/>
        <v>0</v>
      </c>
      <c r="V108" s="143">
        <f t="shared" si="32"/>
        <v>0</v>
      </c>
      <c r="W108" s="143">
        <f t="shared" si="32"/>
        <v>0</v>
      </c>
      <c r="X108" s="143">
        <f t="shared" si="32"/>
        <v>0</v>
      </c>
      <c r="Y108" s="143">
        <f t="shared" si="32"/>
        <v>0</v>
      </c>
      <c r="Z108" s="143">
        <f t="shared" si="32"/>
        <v>0</v>
      </c>
      <c r="AA108" s="143">
        <f t="shared" si="32"/>
        <v>0</v>
      </c>
      <c r="AB108" s="154" t="str">
        <f>IF(B108&lt;&gt;表二!$E$1278,"与表二支出总计不一致",0)</f>
        <v>与表二支出总计不一致</v>
      </c>
    </row>
    <row r="109" s="131" customFormat="1" ht="15.95" hidden="1" customHeight="1" spans="1:28">
      <c r="A109" s="144" t="s">
        <v>1395</v>
      </c>
      <c r="B109" s="140">
        <f>SUM(C109:AA109)</f>
        <v>0</v>
      </c>
      <c r="C109" s="140"/>
      <c r="D109" s="140"/>
      <c r="E109" s="140"/>
      <c r="F109" s="140"/>
      <c r="G109" s="140"/>
      <c r="H109" s="140"/>
      <c r="I109" s="140"/>
      <c r="J109" s="140"/>
      <c r="K109" s="140"/>
      <c r="L109" s="140"/>
      <c r="M109" s="140"/>
      <c r="N109" s="140"/>
      <c r="O109" s="140"/>
      <c r="P109" s="151"/>
      <c r="Q109" s="140"/>
      <c r="R109" s="140"/>
      <c r="S109" s="140"/>
      <c r="T109" s="140"/>
      <c r="U109" s="140"/>
      <c r="V109" s="140"/>
      <c r="W109" s="140"/>
      <c r="X109" s="140"/>
      <c r="Y109" s="140"/>
      <c r="Z109" s="140"/>
      <c r="AA109" s="140"/>
      <c r="AB109" s="154" t="str">
        <f>IF(B109&lt;&gt;表二!$E$1278,"与表二支出总计不一致",0)</f>
        <v>与表二支出总计不一致</v>
      </c>
    </row>
    <row r="110" s="131" customFormat="1" ht="15.95" hidden="1" customHeight="1" spans="1:28">
      <c r="A110" s="145" t="s">
        <v>1306</v>
      </c>
      <c r="B110" s="146">
        <f>SUM(B111:B118)</f>
        <v>0</v>
      </c>
      <c r="C110" s="146">
        <f t="shared" ref="C110:AA110" si="33">SUM(C111:C118)</f>
        <v>0</v>
      </c>
      <c r="D110" s="146">
        <f t="shared" si="33"/>
        <v>0</v>
      </c>
      <c r="E110" s="146">
        <f t="shared" si="33"/>
        <v>0</v>
      </c>
      <c r="F110" s="146">
        <f t="shared" si="33"/>
        <v>0</v>
      </c>
      <c r="G110" s="146">
        <f t="shared" si="33"/>
        <v>0</v>
      </c>
      <c r="H110" s="146">
        <f t="shared" si="33"/>
        <v>0</v>
      </c>
      <c r="I110" s="146">
        <f t="shared" si="33"/>
        <v>0</v>
      </c>
      <c r="J110" s="146">
        <f t="shared" si="33"/>
        <v>0</v>
      </c>
      <c r="K110" s="146">
        <f t="shared" si="33"/>
        <v>0</v>
      </c>
      <c r="L110" s="146">
        <f t="shared" si="33"/>
        <v>0</v>
      </c>
      <c r="M110" s="146">
        <f t="shared" si="33"/>
        <v>0</v>
      </c>
      <c r="N110" s="146">
        <f t="shared" si="33"/>
        <v>0</v>
      </c>
      <c r="O110" s="146">
        <f t="shared" si="33"/>
        <v>0</v>
      </c>
      <c r="P110" s="146">
        <f t="shared" si="33"/>
        <v>0</v>
      </c>
      <c r="Q110" s="146">
        <f t="shared" si="33"/>
        <v>0</v>
      </c>
      <c r="R110" s="146">
        <f t="shared" si="33"/>
        <v>0</v>
      </c>
      <c r="S110" s="146">
        <f t="shared" si="33"/>
        <v>0</v>
      </c>
      <c r="T110" s="146">
        <f t="shared" si="33"/>
        <v>0</v>
      </c>
      <c r="U110" s="146">
        <f t="shared" si="33"/>
        <v>0</v>
      </c>
      <c r="V110" s="146">
        <f t="shared" si="33"/>
        <v>0</v>
      </c>
      <c r="W110" s="146">
        <f t="shared" si="33"/>
        <v>0</v>
      </c>
      <c r="X110" s="146">
        <f t="shared" si="33"/>
        <v>0</v>
      </c>
      <c r="Y110" s="146">
        <f t="shared" si="33"/>
        <v>0</v>
      </c>
      <c r="Z110" s="146">
        <f t="shared" si="33"/>
        <v>0</v>
      </c>
      <c r="AA110" s="146">
        <f t="shared" si="33"/>
        <v>0</v>
      </c>
      <c r="AB110" s="154" t="str">
        <f>IF(B110&lt;&gt;表二!$E$1278,"与表二支出总计不一致",0)</f>
        <v>与表二支出总计不一致</v>
      </c>
    </row>
    <row r="111" s="131" customFormat="1" ht="15.95" hidden="1" customHeight="1" spans="1:28">
      <c r="A111" s="144" t="s">
        <v>1396</v>
      </c>
      <c r="B111" s="140">
        <f>SUM(C111:AA111)</f>
        <v>0</v>
      </c>
      <c r="C111" s="140"/>
      <c r="D111" s="140"/>
      <c r="E111" s="140"/>
      <c r="F111" s="140"/>
      <c r="G111" s="140"/>
      <c r="H111" s="140"/>
      <c r="I111" s="140"/>
      <c r="J111" s="140"/>
      <c r="K111" s="140"/>
      <c r="L111" s="140"/>
      <c r="M111" s="140"/>
      <c r="N111" s="140"/>
      <c r="O111" s="140"/>
      <c r="P111" s="151"/>
      <c r="Q111" s="140"/>
      <c r="R111" s="140"/>
      <c r="S111" s="140"/>
      <c r="T111" s="140"/>
      <c r="U111" s="140"/>
      <c r="V111" s="140"/>
      <c r="W111" s="140"/>
      <c r="X111" s="140"/>
      <c r="Y111" s="140"/>
      <c r="Z111" s="140"/>
      <c r="AA111" s="140"/>
      <c r="AB111" s="154" t="str">
        <f>IF(B111&lt;&gt;表二!$E$1278,"与表二支出总计不一致",0)</f>
        <v>与表二支出总计不一致</v>
      </c>
    </row>
    <row r="112" s="131" customFormat="1" ht="15.95" hidden="1" customHeight="1" spans="1:28">
      <c r="A112" s="144" t="s">
        <v>1397</v>
      </c>
      <c r="B112" s="140">
        <f t="shared" ref="B112:B118" si="34">SUM(C112:AA112)</f>
        <v>0</v>
      </c>
      <c r="C112" s="140"/>
      <c r="D112" s="140"/>
      <c r="E112" s="140"/>
      <c r="F112" s="140"/>
      <c r="G112" s="140"/>
      <c r="H112" s="140"/>
      <c r="I112" s="140"/>
      <c r="J112" s="140"/>
      <c r="K112" s="140"/>
      <c r="L112" s="140"/>
      <c r="M112" s="140"/>
      <c r="N112" s="140"/>
      <c r="O112" s="140"/>
      <c r="P112" s="151"/>
      <c r="Q112" s="140"/>
      <c r="R112" s="140"/>
      <c r="S112" s="140"/>
      <c r="T112" s="140"/>
      <c r="U112" s="140"/>
      <c r="V112" s="140"/>
      <c r="W112" s="140"/>
      <c r="X112" s="140"/>
      <c r="Y112" s="140"/>
      <c r="Z112" s="140"/>
      <c r="AA112" s="140"/>
      <c r="AB112" s="154" t="str">
        <f>IF(B112&lt;&gt;表二!$E$1278,"与表二支出总计不一致",0)</f>
        <v>与表二支出总计不一致</v>
      </c>
    </row>
    <row r="113" s="131" customFormat="1" ht="15.95" hidden="1" customHeight="1" spans="1:28">
      <c r="A113" s="144" t="s">
        <v>1398</v>
      </c>
      <c r="B113" s="140">
        <f t="shared" si="34"/>
        <v>0</v>
      </c>
      <c r="C113" s="140"/>
      <c r="D113" s="140"/>
      <c r="E113" s="140"/>
      <c r="F113" s="140"/>
      <c r="G113" s="140"/>
      <c r="H113" s="140"/>
      <c r="I113" s="140"/>
      <c r="J113" s="140"/>
      <c r="K113" s="140"/>
      <c r="L113" s="140"/>
      <c r="M113" s="140"/>
      <c r="N113" s="140"/>
      <c r="O113" s="140"/>
      <c r="P113" s="151"/>
      <c r="Q113" s="140"/>
      <c r="R113" s="140"/>
      <c r="S113" s="140"/>
      <c r="T113" s="140"/>
      <c r="U113" s="140"/>
      <c r="V113" s="140"/>
      <c r="W113" s="140"/>
      <c r="X113" s="140"/>
      <c r="Y113" s="140"/>
      <c r="Z113" s="140"/>
      <c r="AA113" s="140"/>
      <c r="AB113" s="154" t="str">
        <f>IF(B113&lt;&gt;表二!$E$1278,"与表二支出总计不一致",0)</f>
        <v>与表二支出总计不一致</v>
      </c>
    </row>
    <row r="114" s="131" customFormat="1" ht="15.95" hidden="1" customHeight="1" spans="1:28">
      <c r="A114" s="144" t="s">
        <v>1399</v>
      </c>
      <c r="B114" s="140">
        <f t="shared" si="34"/>
        <v>0</v>
      </c>
      <c r="C114" s="140"/>
      <c r="D114" s="140"/>
      <c r="E114" s="140"/>
      <c r="F114" s="140"/>
      <c r="G114" s="140"/>
      <c r="H114" s="140"/>
      <c r="I114" s="140"/>
      <c r="J114" s="140"/>
      <c r="K114" s="140"/>
      <c r="L114" s="140"/>
      <c r="M114" s="140"/>
      <c r="N114" s="140"/>
      <c r="O114" s="140"/>
      <c r="P114" s="151"/>
      <c r="Q114" s="140"/>
      <c r="R114" s="140"/>
      <c r="S114" s="140"/>
      <c r="T114" s="140"/>
      <c r="U114" s="140"/>
      <c r="V114" s="140"/>
      <c r="W114" s="140"/>
      <c r="X114" s="140"/>
      <c r="Y114" s="140"/>
      <c r="Z114" s="140"/>
      <c r="AA114" s="140"/>
      <c r="AB114" s="154" t="str">
        <f>IF(B114&lt;&gt;表二!$E$1278,"与表二支出总计不一致",0)</f>
        <v>与表二支出总计不一致</v>
      </c>
    </row>
    <row r="115" s="131" customFormat="1" ht="15.95" hidden="1" customHeight="1" spans="1:28">
      <c r="A115" s="144" t="s">
        <v>1400</v>
      </c>
      <c r="B115" s="140">
        <f t="shared" si="34"/>
        <v>0</v>
      </c>
      <c r="C115" s="140"/>
      <c r="D115" s="140"/>
      <c r="E115" s="140"/>
      <c r="F115" s="140"/>
      <c r="G115" s="140"/>
      <c r="H115" s="140"/>
      <c r="I115" s="140"/>
      <c r="J115" s="140"/>
      <c r="K115" s="140"/>
      <c r="L115" s="140"/>
      <c r="M115" s="140"/>
      <c r="N115" s="140"/>
      <c r="O115" s="140"/>
      <c r="P115" s="151"/>
      <c r="Q115" s="140"/>
      <c r="R115" s="140"/>
      <c r="S115" s="140"/>
      <c r="T115" s="140"/>
      <c r="U115" s="140"/>
      <c r="V115" s="140"/>
      <c r="W115" s="140"/>
      <c r="X115" s="140"/>
      <c r="Y115" s="140"/>
      <c r="Z115" s="140"/>
      <c r="AA115" s="140"/>
      <c r="AB115" s="154" t="str">
        <f>IF(B115&lt;&gt;表二!$E$1278,"与表二支出总计不一致",0)</f>
        <v>与表二支出总计不一致</v>
      </c>
    </row>
    <row r="116" s="131" customFormat="1" ht="15.95" hidden="1" customHeight="1" spans="1:28">
      <c r="A116" s="144" t="s">
        <v>1401</v>
      </c>
      <c r="B116" s="140">
        <f t="shared" si="34"/>
        <v>0</v>
      </c>
      <c r="C116" s="140"/>
      <c r="D116" s="140"/>
      <c r="E116" s="140"/>
      <c r="F116" s="140"/>
      <c r="G116" s="140"/>
      <c r="H116" s="140"/>
      <c r="I116" s="140"/>
      <c r="J116" s="140"/>
      <c r="K116" s="140"/>
      <c r="L116" s="140"/>
      <c r="M116" s="140"/>
      <c r="N116" s="140"/>
      <c r="O116" s="140"/>
      <c r="P116" s="151"/>
      <c r="Q116" s="140"/>
      <c r="R116" s="140"/>
      <c r="S116" s="140"/>
      <c r="T116" s="140"/>
      <c r="U116" s="140"/>
      <c r="V116" s="140"/>
      <c r="W116" s="140"/>
      <c r="X116" s="140"/>
      <c r="Y116" s="140"/>
      <c r="Z116" s="140"/>
      <c r="AA116" s="140"/>
      <c r="AB116" s="154" t="str">
        <f>IF(B116&lt;&gt;表二!$E$1278,"与表二支出总计不一致",0)</f>
        <v>与表二支出总计不一致</v>
      </c>
    </row>
    <row r="117" s="131" customFormat="1" ht="15.95" hidden="1" customHeight="1" spans="1:28">
      <c r="A117" s="144" t="s">
        <v>1402</v>
      </c>
      <c r="B117" s="140">
        <f t="shared" si="34"/>
        <v>0</v>
      </c>
      <c r="C117" s="140"/>
      <c r="D117" s="140"/>
      <c r="E117" s="140"/>
      <c r="F117" s="140"/>
      <c r="G117" s="140"/>
      <c r="H117" s="140"/>
      <c r="I117" s="140"/>
      <c r="J117" s="140"/>
      <c r="K117" s="140"/>
      <c r="L117" s="140"/>
      <c r="M117" s="140"/>
      <c r="N117" s="140"/>
      <c r="O117" s="140"/>
      <c r="P117" s="151"/>
      <c r="Q117" s="140"/>
      <c r="R117" s="140"/>
      <c r="S117" s="140"/>
      <c r="T117" s="140"/>
      <c r="U117" s="140"/>
      <c r="V117" s="140"/>
      <c r="W117" s="140"/>
      <c r="X117" s="140"/>
      <c r="Y117" s="140"/>
      <c r="Z117" s="140"/>
      <c r="AA117" s="140"/>
      <c r="AB117" s="154" t="str">
        <f>IF(B117&lt;&gt;表二!$E$1278,"与表二支出总计不一致",0)</f>
        <v>与表二支出总计不一致</v>
      </c>
    </row>
    <row r="118" s="131" customFormat="1" ht="15.95" hidden="1" customHeight="1" spans="1:28">
      <c r="A118" s="144" t="s">
        <v>1403</v>
      </c>
      <c r="B118" s="140">
        <f t="shared" si="34"/>
        <v>0</v>
      </c>
      <c r="C118" s="140"/>
      <c r="D118" s="140"/>
      <c r="E118" s="140"/>
      <c r="F118" s="140"/>
      <c r="G118" s="140"/>
      <c r="H118" s="140"/>
      <c r="I118" s="140"/>
      <c r="J118" s="140"/>
      <c r="K118" s="140"/>
      <c r="L118" s="140"/>
      <c r="M118" s="140"/>
      <c r="N118" s="140"/>
      <c r="O118" s="140"/>
      <c r="P118" s="151"/>
      <c r="Q118" s="140"/>
      <c r="R118" s="140"/>
      <c r="S118" s="140"/>
      <c r="T118" s="140"/>
      <c r="U118" s="140"/>
      <c r="V118" s="140"/>
      <c r="W118" s="140"/>
      <c r="X118" s="140"/>
      <c r="Y118" s="140"/>
      <c r="Z118" s="140"/>
      <c r="AA118" s="140"/>
      <c r="AB118" s="154" t="str">
        <f>IF(B118&lt;&gt;表二!$E$1278,"与表二支出总计不一致",0)</f>
        <v>与表二支出总计不一致</v>
      </c>
    </row>
    <row r="119" s="131" customFormat="1" ht="15.95" hidden="1" customHeight="1" spans="1:28">
      <c r="A119" s="142" t="s">
        <v>1404</v>
      </c>
      <c r="B119" s="143">
        <f>B120+B121</f>
        <v>0</v>
      </c>
      <c r="C119" s="143">
        <f t="shared" ref="C119:AA119" si="35">C120+C121</f>
        <v>0</v>
      </c>
      <c r="D119" s="143">
        <f t="shared" si="35"/>
        <v>0</v>
      </c>
      <c r="E119" s="143">
        <f t="shared" si="35"/>
        <v>0</v>
      </c>
      <c r="F119" s="143">
        <f t="shared" si="35"/>
        <v>0</v>
      </c>
      <c r="G119" s="143">
        <f t="shared" si="35"/>
        <v>0</v>
      </c>
      <c r="H119" s="143">
        <f t="shared" si="35"/>
        <v>0</v>
      </c>
      <c r="I119" s="143">
        <f t="shared" si="35"/>
        <v>0</v>
      </c>
      <c r="J119" s="143">
        <f t="shared" si="35"/>
        <v>0</v>
      </c>
      <c r="K119" s="143">
        <f t="shared" si="35"/>
        <v>0</v>
      </c>
      <c r="L119" s="143">
        <f t="shared" si="35"/>
        <v>0</v>
      </c>
      <c r="M119" s="143">
        <f t="shared" si="35"/>
        <v>0</v>
      </c>
      <c r="N119" s="143">
        <f t="shared" si="35"/>
        <v>0</v>
      </c>
      <c r="O119" s="143">
        <f t="shared" si="35"/>
        <v>0</v>
      </c>
      <c r="P119" s="143">
        <f t="shared" si="35"/>
        <v>0</v>
      </c>
      <c r="Q119" s="143">
        <f t="shared" si="35"/>
        <v>0</v>
      </c>
      <c r="R119" s="143">
        <f t="shared" si="35"/>
        <v>0</v>
      </c>
      <c r="S119" s="143">
        <f t="shared" si="35"/>
        <v>0</v>
      </c>
      <c r="T119" s="143">
        <f t="shared" si="35"/>
        <v>0</v>
      </c>
      <c r="U119" s="143">
        <f t="shared" si="35"/>
        <v>0</v>
      </c>
      <c r="V119" s="143">
        <f t="shared" si="35"/>
        <v>0</v>
      </c>
      <c r="W119" s="143">
        <f t="shared" si="35"/>
        <v>0</v>
      </c>
      <c r="X119" s="143">
        <f t="shared" si="35"/>
        <v>0</v>
      </c>
      <c r="Y119" s="143">
        <f t="shared" si="35"/>
        <v>0</v>
      </c>
      <c r="Z119" s="143">
        <f t="shared" si="35"/>
        <v>0</v>
      </c>
      <c r="AA119" s="143">
        <f t="shared" si="35"/>
        <v>0</v>
      </c>
      <c r="AB119" s="154" t="str">
        <f>IF(B119&lt;&gt;表二!$E$1278,"与表二支出总计不一致",0)</f>
        <v>与表二支出总计不一致</v>
      </c>
    </row>
    <row r="120" s="131" customFormat="1" ht="15.95" hidden="1" customHeight="1" spans="1:28">
      <c r="A120" s="144" t="s">
        <v>1405</v>
      </c>
      <c r="B120" s="140">
        <f>SUM(C120:AA120)</f>
        <v>0</v>
      </c>
      <c r="C120" s="140"/>
      <c r="D120" s="140"/>
      <c r="E120" s="140"/>
      <c r="F120" s="140"/>
      <c r="G120" s="140"/>
      <c r="H120" s="140"/>
      <c r="I120" s="140"/>
      <c r="J120" s="140"/>
      <c r="K120" s="140"/>
      <c r="L120" s="140"/>
      <c r="M120" s="140"/>
      <c r="N120" s="140"/>
      <c r="O120" s="140"/>
      <c r="P120" s="151"/>
      <c r="Q120" s="140"/>
      <c r="R120" s="140"/>
      <c r="S120" s="140"/>
      <c r="T120" s="140"/>
      <c r="U120" s="140"/>
      <c r="V120" s="140"/>
      <c r="W120" s="140"/>
      <c r="X120" s="140"/>
      <c r="Y120" s="140"/>
      <c r="Z120" s="140"/>
      <c r="AA120" s="140"/>
      <c r="AB120" s="154" t="str">
        <f>IF(B120&lt;&gt;表二!$E$1278,"与表二支出总计不一致",0)</f>
        <v>与表二支出总计不一致</v>
      </c>
    </row>
    <row r="121" s="131" customFormat="1" ht="15.95" hidden="1" customHeight="1" spans="1:28">
      <c r="A121" s="145" t="s">
        <v>1306</v>
      </c>
      <c r="B121" s="146">
        <f>SUM(B122:B126)</f>
        <v>0</v>
      </c>
      <c r="C121" s="146">
        <f t="shared" ref="C121:AA121" si="36">SUM(C122:C126)</f>
        <v>0</v>
      </c>
      <c r="D121" s="146">
        <f t="shared" si="36"/>
        <v>0</v>
      </c>
      <c r="E121" s="146">
        <f t="shared" si="36"/>
        <v>0</v>
      </c>
      <c r="F121" s="146">
        <f t="shared" si="36"/>
        <v>0</v>
      </c>
      <c r="G121" s="146">
        <f t="shared" si="36"/>
        <v>0</v>
      </c>
      <c r="H121" s="146">
        <f t="shared" si="36"/>
        <v>0</v>
      </c>
      <c r="I121" s="146">
        <f t="shared" si="36"/>
        <v>0</v>
      </c>
      <c r="J121" s="146">
        <f t="shared" si="36"/>
        <v>0</v>
      </c>
      <c r="K121" s="146">
        <f t="shared" si="36"/>
        <v>0</v>
      </c>
      <c r="L121" s="146">
        <f t="shared" si="36"/>
        <v>0</v>
      </c>
      <c r="M121" s="146">
        <f t="shared" si="36"/>
        <v>0</v>
      </c>
      <c r="N121" s="146">
        <f t="shared" si="36"/>
        <v>0</v>
      </c>
      <c r="O121" s="146">
        <f t="shared" si="36"/>
        <v>0</v>
      </c>
      <c r="P121" s="146">
        <f t="shared" si="36"/>
        <v>0</v>
      </c>
      <c r="Q121" s="146">
        <f t="shared" si="36"/>
        <v>0</v>
      </c>
      <c r="R121" s="146">
        <f t="shared" si="36"/>
        <v>0</v>
      </c>
      <c r="S121" s="146">
        <f t="shared" si="36"/>
        <v>0</v>
      </c>
      <c r="T121" s="146">
        <f t="shared" si="36"/>
        <v>0</v>
      </c>
      <c r="U121" s="146">
        <f t="shared" si="36"/>
        <v>0</v>
      </c>
      <c r="V121" s="146">
        <f t="shared" si="36"/>
        <v>0</v>
      </c>
      <c r="W121" s="146">
        <f t="shared" si="36"/>
        <v>0</v>
      </c>
      <c r="X121" s="146">
        <f t="shared" si="36"/>
        <v>0</v>
      </c>
      <c r="Y121" s="146">
        <f t="shared" si="36"/>
        <v>0</v>
      </c>
      <c r="Z121" s="146">
        <f t="shared" si="36"/>
        <v>0</v>
      </c>
      <c r="AA121" s="146">
        <f t="shared" si="36"/>
        <v>0</v>
      </c>
      <c r="AB121" s="154" t="str">
        <f>IF(B121&lt;&gt;表二!$E$1278,"与表二支出总计不一致",0)</f>
        <v>与表二支出总计不一致</v>
      </c>
    </row>
    <row r="122" s="131" customFormat="1" ht="15.95" hidden="1" customHeight="1" spans="1:28">
      <c r="A122" s="144" t="s">
        <v>1406</v>
      </c>
      <c r="B122" s="140">
        <f>SUM(C122:AA122)</f>
        <v>0</v>
      </c>
      <c r="C122" s="140"/>
      <c r="D122" s="140"/>
      <c r="E122" s="140"/>
      <c r="F122" s="140"/>
      <c r="G122" s="140"/>
      <c r="H122" s="140"/>
      <c r="I122" s="140"/>
      <c r="J122" s="140"/>
      <c r="K122" s="140"/>
      <c r="L122" s="140"/>
      <c r="M122" s="140"/>
      <c r="N122" s="140"/>
      <c r="O122" s="140"/>
      <c r="P122" s="151"/>
      <c r="Q122" s="140"/>
      <c r="R122" s="140"/>
      <c r="S122" s="140"/>
      <c r="T122" s="140"/>
      <c r="U122" s="140"/>
      <c r="V122" s="140"/>
      <c r="W122" s="140"/>
      <c r="X122" s="140"/>
      <c r="Y122" s="140"/>
      <c r="Z122" s="140"/>
      <c r="AA122" s="140"/>
      <c r="AB122" s="154" t="str">
        <f>IF(B122&lt;&gt;表二!$E$1278,"与表二支出总计不一致",0)</f>
        <v>与表二支出总计不一致</v>
      </c>
    </row>
    <row r="123" s="131" customFormat="1" ht="15.95" hidden="1" customHeight="1" spans="1:28">
      <c r="A123" s="144" t="s">
        <v>1407</v>
      </c>
      <c r="B123" s="140">
        <f t="shared" ref="B123:B128" si="37">SUM(C123:AA123)</f>
        <v>0</v>
      </c>
      <c r="C123" s="140"/>
      <c r="D123" s="140"/>
      <c r="E123" s="140"/>
      <c r="F123" s="140"/>
      <c r="G123" s="140"/>
      <c r="H123" s="140"/>
      <c r="I123" s="140"/>
      <c r="J123" s="140"/>
      <c r="K123" s="140"/>
      <c r="L123" s="140"/>
      <c r="M123" s="140"/>
      <c r="N123" s="140"/>
      <c r="O123" s="140"/>
      <c r="P123" s="151"/>
      <c r="Q123" s="140"/>
      <c r="R123" s="140"/>
      <c r="S123" s="140"/>
      <c r="T123" s="140"/>
      <c r="U123" s="140"/>
      <c r="V123" s="140"/>
      <c r="W123" s="140"/>
      <c r="X123" s="140"/>
      <c r="Y123" s="140"/>
      <c r="Z123" s="140"/>
      <c r="AA123" s="140"/>
      <c r="AB123" s="154" t="str">
        <f>IF(B123&lt;&gt;表二!$E$1278,"与表二支出总计不一致",0)</f>
        <v>与表二支出总计不一致</v>
      </c>
    </row>
    <row r="124" s="131" customFormat="1" ht="15.95" hidden="1" customHeight="1" spans="1:28">
      <c r="A124" s="144" t="s">
        <v>1408</v>
      </c>
      <c r="B124" s="140">
        <f t="shared" si="37"/>
        <v>0</v>
      </c>
      <c r="C124" s="140"/>
      <c r="D124" s="140"/>
      <c r="E124" s="140"/>
      <c r="F124" s="140"/>
      <c r="G124" s="140"/>
      <c r="H124" s="140"/>
      <c r="I124" s="140"/>
      <c r="J124" s="140"/>
      <c r="K124" s="140"/>
      <c r="L124" s="140"/>
      <c r="M124" s="140"/>
      <c r="N124" s="140"/>
      <c r="O124" s="140"/>
      <c r="P124" s="151"/>
      <c r="Q124" s="140"/>
      <c r="R124" s="140"/>
      <c r="S124" s="140"/>
      <c r="T124" s="140"/>
      <c r="U124" s="140"/>
      <c r="V124" s="140"/>
      <c r="W124" s="140"/>
      <c r="X124" s="140"/>
      <c r="Y124" s="140"/>
      <c r="Z124" s="140"/>
      <c r="AA124" s="140"/>
      <c r="AB124" s="154" t="str">
        <f>IF(B124&lt;&gt;表二!$E$1278,"与表二支出总计不一致",0)</f>
        <v>与表二支出总计不一致</v>
      </c>
    </row>
    <row r="125" s="131" customFormat="1" ht="15.95" hidden="1" customHeight="1" spans="1:28">
      <c r="A125" s="144" t="s">
        <v>1409</v>
      </c>
      <c r="B125" s="140">
        <f t="shared" si="37"/>
        <v>0</v>
      </c>
      <c r="C125" s="140"/>
      <c r="D125" s="140"/>
      <c r="E125" s="140"/>
      <c r="F125" s="140"/>
      <c r="G125" s="140"/>
      <c r="H125" s="140"/>
      <c r="I125" s="140"/>
      <c r="J125" s="140"/>
      <c r="K125" s="140"/>
      <c r="L125" s="140"/>
      <c r="M125" s="140"/>
      <c r="N125" s="140"/>
      <c r="O125" s="140"/>
      <c r="P125" s="151"/>
      <c r="Q125" s="140"/>
      <c r="R125" s="140"/>
      <c r="S125" s="140"/>
      <c r="T125" s="140"/>
      <c r="U125" s="140"/>
      <c r="V125" s="140"/>
      <c r="W125" s="140"/>
      <c r="X125" s="140"/>
      <c r="Y125" s="140"/>
      <c r="Z125" s="140"/>
      <c r="AA125" s="140"/>
      <c r="AB125" s="154" t="str">
        <f>IF(B125&lt;&gt;表二!$E$1278,"与表二支出总计不一致",0)</f>
        <v>与表二支出总计不一致</v>
      </c>
    </row>
    <row r="126" s="131" customFormat="1" ht="15.95" hidden="1" customHeight="1" spans="1:28">
      <c r="A126" s="144" t="s">
        <v>1410</v>
      </c>
      <c r="B126" s="140">
        <f t="shared" si="37"/>
        <v>0</v>
      </c>
      <c r="C126" s="140"/>
      <c r="D126" s="140"/>
      <c r="E126" s="140"/>
      <c r="F126" s="140"/>
      <c r="G126" s="140"/>
      <c r="H126" s="140"/>
      <c r="I126" s="140"/>
      <c r="J126" s="140"/>
      <c r="K126" s="140"/>
      <c r="L126" s="140"/>
      <c r="M126" s="140"/>
      <c r="N126" s="140"/>
      <c r="O126" s="140"/>
      <c r="P126" s="151"/>
      <c r="Q126" s="140"/>
      <c r="R126" s="140"/>
      <c r="S126" s="140"/>
      <c r="T126" s="140"/>
      <c r="U126" s="140"/>
      <c r="V126" s="140"/>
      <c r="W126" s="140"/>
      <c r="X126" s="140"/>
      <c r="Y126" s="140"/>
      <c r="Z126" s="140"/>
      <c r="AA126" s="140"/>
      <c r="AB126" s="154" t="str">
        <f>IF(B126&lt;&gt;表二!$E$1278,"与表二支出总计不一致",0)</f>
        <v>与表二支出总计不一致</v>
      </c>
    </row>
    <row r="127" s="131" customFormat="1" ht="15.95" hidden="1" customHeight="1" spans="1:28">
      <c r="A127" s="142" t="s">
        <v>1411</v>
      </c>
      <c r="B127" s="143">
        <f>B128+B129</f>
        <v>0</v>
      </c>
      <c r="C127" s="143">
        <f t="shared" ref="C127:AA127" si="38">C128+C129</f>
        <v>0</v>
      </c>
      <c r="D127" s="143">
        <f t="shared" si="38"/>
        <v>0</v>
      </c>
      <c r="E127" s="143">
        <f t="shared" si="38"/>
        <v>0</v>
      </c>
      <c r="F127" s="143">
        <f t="shared" si="38"/>
        <v>0</v>
      </c>
      <c r="G127" s="143">
        <f t="shared" si="38"/>
        <v>0</v>
      </c>
      <c r="H127" s="143">
        <f t="shared" si="38"/>
        <v>0</v>
      </c>
      <c r="I127" s="143">
        <f t="shared" si="38"/>
        <v>0</v>
      </c>
      <c r="J127" s="143">
        <f t="shared" si="38"/>
        <v>0</v>
      </c>
      <c r="K127" s="143">
        <f t="shared" si="38"/>
        <v>0</v>
      </c>
      <c r="L127" s="143">
        <f t="shared" si="38"/>
        <v>0</v>
      </c>
      <c r="M127" s="143">
        <f t="shared" si="38"/>
        <v>0</v>
      </c>
      <c r="N127" s="143">
        <f t="shared" si="38"/>
        <v>0</v>
      </c>
      <c r="O127" s="143">
        <f t="shared" si="38"/>
        <v>0</v>
      </c>
      <c r="P127" s="143">
        <f t="shared" si="38"/>
        <v>0</v>
      </c>
      <c r="Q127" s="143">
        <f t="shared" si="38"/>
        <v>0</v>
      </c>
      <c r="R127" s="143">
        <f t="shared" si="38"/>
        <v>0</v>
      </c>
      <c r="S127" s="143">
        <f t="shared" si="38"/>
        <v>0</v>
      </c>
      <c r="T127" s="143">
        <f t="shared" si="38"/>
        <v>0</v>
      </c>
      <c r="U127" s="143">
        <f t="shared" si="38"/>
        <v>0</v>
      </c>
      <c r="V127" s="143">
        <f t="shared" si="38"/>
        <v>0</v>
      </c>
      <c r="W127" s="143">
        <f t="shared" si="38"/>
        <v>0</v>
      </c>
      <c r="X127" s="143">
        <f t="shared" si="38"/>
        <v>0</v>
      </c>
      <c r="Y127" s="143">
        <f t="shared" si="38"/>
        <v>0</v>
      </c>
      <c r="Z127" s="143">
        <f t="shared" si="38"/>
        <v>0</v>
      </c>
      <c r="AA127" s="143">
        <f t="shared" si="38"/>
        <v>0</v>
      </c>
      <c r="AB127" s="154" t="str">
        <f>IF(B127&lt;&gt;表二!$E$1278,"与表二支出总计不一致",0)</f>
        <v>与表二支出总计不一致</v>
      </c>
    </row>
    <row r="128" s="131" customFormat="1" ht="15.95" hidden="1" customHeight="1" spans="1:28">
      <c r="A128" s="144" t="s">
        <v>1412</v>
      </c>
      <c r="B128" s="140">
        <f t="shared" si="37"/>
        <v>0</v>
      </c>
      <c r="C128" s="140"/>
      <c r="D128" s="140"/>
      <c r="E128" s="140"/>
      <c r="F128" s="140"/>
      <c r="G128" s="140"/>
      <c r="H128" s="140"/>
      <c r="I128" s="140"/>
      <c r="J128" s="140"/>
      <c r="K128" s="140"/>
      <c r="L128" s="140"/>
      <c r="M128" s="140"/>
      <c r="N128" s="140"/>
      <c r="O128" s="140"/>
      <c r="P128" s="151"/>
      <c r="Q128" s="140"/>
      <c r="R128" s="140"/>
      <c r="S128" s="140"/>
      <c r="T128" s="140"/>
      <c r="U128" s="140"/>
      <c r="V128" s="140"/>
      <c r="W128" s="140"/>
      <c r="X128" s="140"/>
      <c r="Y128" s="140"/>
      <c r="Z128" s="140"/>
      <c r="AA128" s="140"/>
      <c r="AB128" s="154" t="str">
        <f>IF(B128&lt;&gt;表二!$E$1278,"与表二支出总计不一致",0)</f>
        <v>与表二支出总计不一致</v>
      </c>
    </row>
    <row r="129" s="131" customFormat="1" ht="15.95" hidden="1" customHeight="1" spans="1:28">
      <c r="A129" s="145" t="s">
        <v>1306</v>
      </c>
      <c r="B129" s="146">
        <f>SUM(B130:B136)</f>
        <v>0</v>
      </c>
      <c r="C129" s="146">
        <f t="shared" ref="C129:AA129" si="39">SUM(C130:C136)</f>
        <v>0</v>
      </c>
      <c r="D129" s="146">
        <f t="shared" si="39"/>
        <v>0</v>
      </c>
      <c r="E129" s="146">
        <f t="shared" si="39"/>
        <v>0</v>
      </c>
      <c r="F129" s="146">
        <f t="shared" si="39"/>
        <v>0</v>
      </c>
      <c r="G129" s="146">
        <f t="shared" si="39"/>
        <v>0</v>
      </c>
      <c r="H129" s="146">
        <f t="shared" si="39"/>
        <v>0</v>
      </c>
      <c r="I129" s="146">
        <f t="shared" si="39"/>
        <v>0</v>
      </c>
      <c r="J129" s="146">
        <f t="shared" si="39"/>
        <v>0</v>
      </c>
      <c r="K129" s="146">
        <f t="shared" si="39"/>
        <v>0</v>
      </c>
      <c r="L129" s="146">
        <f t="shared" si="39"/>
        <v>0</v>
      </c>
      <c r="M129" s="146">
        <f t="shared" si="39"/>
        <v>0</v>
      </c>
      <c r="N129" s="146">
        <f t="shared" si="39"/>
        <v>0</v>
      </c>
      <c r="O129" s="146">
        <f t="shared" si="39"/>
        <v>0</v>
      </c>
      <c r="P129" s="146">
        <f t="shared" si="39"/>
        <v>0</v>
      </c>
      <c r="Q129" s="146">
        <f t="shared" si="39"/>
        <v>0</v>
      </c>
      <c r="R129" s="146">
        <f t="shared" si="39"/>
        <v>0</v>
      </c>
      <c r="S129" s="146">
        <f t="shared" si="39"/>
        <v>0</v>
      </c>
      <c r="T129" s="146">
        <f t="shared" si="39"/>
        <v>0</v>
      </c>
      <c r="U129" s="146">
        <f t="shared" si="39"/>
        <v>0</v>
      </c>
      <c r="V129" s="146">
        <f t="shared" si="39"/>
        <v>0</v>
      </c>
      <c r="W129" s="146">
        <f t="shared" si="39"/>
        <v>0</v>
      </c>
      <c r="X129" s="146">
        <f t="shared" si="39"/>
        <v>0</v>
      </c>
      <c r="Y129" s="146">
        <f t="shared" si="39"/>
        <v>0</v>
      </c>
      <c r="Z129" s="146">
        <f t="shared" si="39"/>
        <v>0</v>
      </c>
      <c r="AA129" s="146">
        <f t="shared" si="39"/>
        <v>0</v>
      </c>
      <c r="AB129" s="154" t="str">
        <f>IF(B129&lt;&gt;表二!$E$1278,"与表二支出总计不一致",0)</f>
        <v>与表二支出总计不一致</v>
      </c>
    </row>
    <row r="130" s="131" customFormat="1" ht="15.95" hidden="1" customHeight="1" spans="1:28">
      <c r="A130" s="144" t="s">
        <v>1413</v>
      </c>
      <c r="B130" s="140">
        <f>SUM(C130:AA130)</f>
        <v>0</v>
      </c>
      <c r="C130" s="140"/>
      <c r="D130" s="140"/>
      <c r="E130" s="140"/>
      <c r="F130" s="140"/>
      <c r="G130" s="140"/>
      <c r="H130" s="140"/>
      <c r="I130" s="140"/>
      <c r="J130" s="140"/>
      <c r="K130" s="140"/>
      <c r="L130" s="140"/>
      <c r="M130" s="140"/>
      <c r="N130" s="140"/>
      <c r="O130" s="140"/>
      <c r="P130" s="151"/>
      <c r="Q130" s="140"/>
      <c r="R130" s="140"/>
      <c r="S130" s="140"/>
      <c r="T130" s="140"/>
      <c r="U130" s="140"/>
      <c r="V130" s="140"/>
      <c r="W130" s="140"/>
      <c r="X130" s="140"/>
      <c r="Y130" s="140"/>
      <c r="Z130" s="140"/>
      <c r="AA130" s="140"/>
      <c r="AB130" s="154" t="str">
        <f>IF(B130&lt;&gt;表二!$E$1278,"与表二支出总计不一致",0)</f>
        <v>与表二支出总计不一致</v>
      </c>
    </row>
    <row r="131" s="131" customFormat="1" ht="15.95" hidden="1" customHeight="1" spans="1:28">
      <c r="A131" s="144" t="s">
        <v>1414</v>
      </c>
      <c r="B131" s="140">
        <f t="shared" ref="B131:B136" si="40">SUM(C131:AA131)</f>
        <v>0</v>
      </c>
      <c r="C131" s="140"/>
      <c r="D131" s="140"/>
      <c r="E131" s="140"/>
      <c r="F131" s="140"/>
      <c r="G131" s="140"/>
      <c r="H131" s="140"/>
      <c r="I131" s="140"/>
      <c r="J131" s="140"/>
      <c r="K131" s="140"/>
      <c r="L131" s="140"/>
      <c r="M131" s="140"/>
      <c r="N131" s="140"/>
      <c r="O131" s="140"/>
      <c r="P131" s="151"/>
      <c r="Q131" s="140"/>
      <c r="R131" s="140"/>
      <c r="S131" s="140"/>
      <c r="T131" s="140"/>
      <c r="U131" s="140"/>
      <c r="V131" s="140"/>
      <c r="W131" s="140"/>
      <c r="X131" s="140"/>
      <c r="Y131" s="140"/>
      <c r="Z131" s="140"/>
      <c r="AA131" s="140"/>
      <c r="AB131" s="154" t="str">
        <f>IF(B131&lt;&gt;表二!$E$1278,"与表二支出总计不一致",0)</f>
        <v>与表二支出总计不一致</v>
      </c>
    </row>
    <row r="132" s="131" customFormat="1" ht="15.95" hidden="1" customHeight="1" spans="1:28">
      <c r="A132" s="144" t="s">
        <v>1415</v>
      </c>
      <c r="B132" s="140">
        <f t="shared" si="40"/>
        <v>0</v>
      </c>
      <c r="C132" s="140"/>
      <c r="D132" s="140"/>
      <c r="E132" s="140"/>
      <c r="F132" s="140"/>
      <c r="G132" s="140"/>
      <c r="H132" s="140"/>
      <c r="I132" s="140"/>
      <c r="J132" s="140"/>
      <c r="K132" s="140"/>
      <c r="L132" s="140"/>
      <c r="M132" s="140"/>
      <c r="N132" s="140"/>
      <c r="O132" s="140"/>
      <c r="P132" s="151"/>
      <c r="Q132" s="140"/>
      <c r="R132" s="140"/>
      <c r="S132" s="140"/>
      <c r="T132" s="140"/>
      <c r="U132" s="140"/>
      <c r="V132" s="140"/>
      <c r="W132" s="140"/>
      <c r="X132" s="140"/>
      <c r="Y132" s="140"/>
      <c r="Z132" s="140"/>
      <c r="AA132" s="140"/>
      <c r="AB132" s="154" t="str">
        <f>IF(B132&lt;&gt;表二!$E$1278,"与表二支出总计不一致",0)</f>
        <v>与表二支出总计不一致</v>
      </c>
    </row>
    <row r="133" s="131" customFormat="1" ht="15.95" hidden="1" customHeight="1" spans="1:28">
      <c r="A133" s="144" t="s">
        <v>1416</v>
      </c>
      <c r="B133" s="140">
        <f t="shared" si="40"/>
        <v>0</v>
      </c>
      <c r="C133" s="140"/>
      <c r="D133" s="140"/>
      <c r="E133" s="140"/>
      <c r="F133" s="140"/>
      <c r="G133" s="140"/>
      <c r="H133" s="140"/>
      <c r="I133" s="140"/>
      <c r="J133" s="140"/>
      <c r="K133" s="140"/>
      <c r="L133" s="140"/>
      <c r="M133" s="140"/>
      <c r="N133" s="140"/>
      <c r="O133" s="140"/>
      <c r="P133" s="151"/>
      <c r="Q133" s="140"/>
      <c r="R133" s="140"/>
      <c r="S133" s="140"/>
      <c r="T133" s="140"/>
      <c r="U133" s="140"/>
      <c r="V133" s="140"/>
      <c r="W133" s="140"/>
      <c r="X133" s="140"/>
      <c r="Y133" s="140"/>
      <c r="Z133" s="140"/>
      <c r="AA133" s="140"/>
      <c r="AB133" s="154" t="str">
        <f>IF(B133&lt;&gt;表二!$E$1278,"与表二支出总计不一致",0)</f>
        <v>与表二支出总计不一致</v>
      </c>
    </row>
    <row r="134" s="131" customFormat="1" ht="15.95" hidden="1" customHeight="1" spans="1:28">
      <c r="A134" s="144" t="s">
        <v>1417</v>
      </c>
      <c r="B134" s="140">
        <f t="shared" si="40"/>
        <v>0</v>
      </c>
      <c r="C134" s="140"/>
      <c r="D134" s="140"/>
      <c r="E134" s="140"/>
      <c r="F134" s="140"/>
      <c r="G134" s="140"/>
      <c r="H134" s="140"/>
      <c r="I134" s="140"/>
      <c r="J134" s="140"/>
      <c r="K134" s="140"/>
      <c r="L134" s="140"/>
      <c r="M134" s="140"/>
      <c r="N134" s="140"/>
      <c r="O134" s="140"/>
      <c r="P134" s="151"/>
      <c r="Q134" s="140"/>
      <c r="R134" s="140"/>
      <c r="S134" s="140"/>
      <c r="T134" s="140"/>
      <c r="U134" s="140"/>
      <c r="V134" s="140"/>
      <c r="W134" s="140"/>
      <c r="X134" s="140"/>
      <c r="Y134" s="140"/>
      <c r="Z134" s="140"/>
      <c r="AA134" s="140"/>
      <c r="AB134" s="154" t="str">
        <f>IF(B134&lt;&gt;表二!$E$1278,"与表二支出总计不一致",0)</f>
        <v>与表二支出总计不一致</v>
      </c>
    </row>
    <row r="135" s="131" customFormat="1" ht="15.95" hidden="1" customHeight="1" spans="1:28">
      <c r="A135" s="144" t="s">
        <v>1418</v>
      </c>
      <c r="B135" s="140">
        <f t="shared" si="40"/>
        <v>0</v>
      </c>
      <c r="C135" s="140"/>
      <c r="D135" s="140"/>
      <c r="E135" s="140"/>
      <c r="F135" s="140"/>
      <c r="G135" s="140"/>
      <c r="H135" s="140"/>
      <c r="I135" s="140"/>
      <c r="J135" s="140"/>
      <c r="K135" s="140"/>
      <c r="L135" s="140"/>
      <c r="M135" s="140"/>
      <c r="N135" s="140"/>
      <c r="O135" s="140"/>
      <c r="P135" s="151"/>
      <c r="Q135" s="140"/>
      <c r="R135" s="140"/>
      <c r="S135" s="140"/>
      <c r="T135" s="140"/>
      <c r="U135" s="140"/>
      <c r="V135" s="140"/>
      <c r="W135" s="140"/>
      <c r="X135" s="140"/>
      <c r="Y135" s="140"/>
      <c r="Z135" s="140"/>
      <c r="AA135" s="140"/>
      <c r="AB135" s="154" t="str">
        <f>IF(B135&lt;&gt;表二!$E$1278,"与表二支出总计不一致",0)</f>
        <v>与表二支出总计不一致</v>
      </c>
    </row>
    <row r="136" s="131" customFormat="1" ht="15.95" hidden="1" customHeight="1" spans="1:28">
      <c r="A136" s="144" t="s">
        <v>1419</v>
      </c>
      <c r="B136" s="140">
        <f t="shared" si="40"/>
        <v>0</v>
      </c>
      <c r="C136" s="140"/>
      <c r="D136" s="140"/>
      <c r="E136" s="140"/>
      <c r="F136" s="140"/>
      <c r="G136" s="140"/>
      <c r="H136" s="140"/>
      <c r="I136" s="140"/>
      <c r="J136" s="140"/>
      <c r="K136" s="140"/>
      <c r="L136" s="140"/>
      <c r="M136" s="140"/>
      <c r="N136" s="140"/>
      <c r="O136" s="140"/>
      <c r="P136" s="151"/>
      <c r="Q136" s="140"/>
      <c r="R136" s="140"/>
      <c r="S136" s="140"/>
      <c r="T136" s="140"/>
      <c r="U136" s="140"/>
      <c r="V136" s="140"/>
      <c r="W136" s="140"/>
      <c r="X136" s="140"/>
      <c r="Y136" s="140"/>
      <c r="Z136" s="140"/>
      <c r="AA136" s="140"/>
      <c r="AB136" s="154" t="str">
        <f>IF(B136&lt;&gt;表二!$E$1278,"与表二支出总计不一致",0)</f>
        <v>与表二支出总计不一致</v>
      </c>
    </row>
    <row r="137" s="131" customFormat="1" ht="15.95" hidden="1" customHeight="1" spans="1:28">
      <c r="A137" s="142" t="s">
        <v>1420</v>
      </c>
      <c r="B137" s="143">
        <f>B138+B139</f>
        <v>0</v>
      </c>
      <c r="C137" s="143">
        <f t="shared" ref="C137:AA137" si="41">C138+C139</f>
        <v>0</v>
      </c>
      <c r="D137" s="143">
        <f t="shared" si="41"/>
        <v>0</v>
      </c>
      <c r="E137" s="143">
        <f t="shared" si="41"/>
        <v>0</v>
      </c>
      <c r="F137" s="143">
        <f t="shared" si="41"/>
        <v>0</v>
      </c>
      <c r="G137" s="143">
        <f t="shared" si="41"/>
        <v>0</v>
      </c>
      <c r="H137" s="143">
        <f t="shared" si="41"/>
        <v>0</v>
      </c>
      <c r="I137" s="143">
        <f t="shared" si="41"/>
        <v>0</v>
      </c>
      <c r="J137" s="143">
        <f t="shared" si="41"/>
        <v>0</v>
      </c>
      <c r="K137" s="143">
        <f t="shared" si="41"/>
        <v>0</v>
      </c>
      <c r="L137" s="143">
        <f t="shared" si="41"/>
        <v>0</v>
      </c>
      <c r="M137" s="143">
        <f t="shared" si="41"/>
        <v>0</v>
      </c>
      <c r="N137" s="143">
        <f t="shared" si="41"/>
        <v>0</v>
      </c>
      <c r="O137" s="143">
        <f t="shared" si="41"/>
        <v>0</v>
      </c>
      <c r="P137" s="143">
        <f t="shared" si="41"/>
        <v>0</v>
      </c>
      <c r="Q137" s="143">
        <f t="shared" si="41"/>
        <v>0</v>
      </c>
      <c r="R137" s="143">
        <f t="shared" si="41"/>
        <v>0</v>
      </c>
      <c r="S137" s="143">
        <f t="shared" si="41"/>
        <v>0</v>
      </c>
      <c r="T137" s="143">
        <f t="shared" si="41"/>
        <v>0</v>
      </c>
      <c r="U137" s="143">
        <f t="shared" si="41"/>
        <v>0</v>
      </c>
      <c r="V137" s="143">
        <f t="shared" si="41"/>
        <v>0</v>
      </c>
      <c r="W137" s="143">
        <f t="shared" si="41"/>
        <v>0</v>
      </c>
      <c r="X137" s="143">
        <f t="shared" si="41"/>
        <v>0</v>
      </c>
      <c r="Y137" s="143">
        <f t="shared" si="41"/>
        <v>0</v>
      </c>
      <c r="Z137" s="143">
        <f t="shared" si="41"/>
        <v>0</v>
      </c>
      <c r="AA137" s="143">
        <f t="shared" si="41"/>
        <v>0</v>
      </c>
      <c r="AB137" s="154" t="str">
        <f>IF(B137&lt;&gt;表二!$E$1278,"与表二支出总计不一致",0)</f>
        <v>与表二支出总计不一致</v>
      </c>
    </row>
    <row r="138" s="131" customFormat="1" ht="15.95" hidden="1" customHeight="1" spans="1:28">
      <c r="A138" s="144" t="s">
        <v>1421</v>
      </c>
      <c r="B138" s="140">
        <f>SUM(C138:AA138)</f>
        <v>0</v>
      </c>
      <c r="C138" s="140"/>
      <c r="D138" s="140"/>
      <c r="E138" s="140"/>
      <c r="F138" s="140"/>
      <c r="G138" s="140"/>
      <c r="H138" s="140"/>
      <c r="I138" s="140"/>
      <c r="J138" s="140"/>
      <c r="K138" s="140"/>
      <c r="L138" s="140"/>
      <c r="M138" s="140"/>
      <c r="N138" s="140"/>
      <c r="O138" s="140"/>
      <c r="P138" s="151"/>
      <c r="Q138" s="140"/>
      <c r="R138" s="140"/>
      <c r="S138" s="140"/>
      <c r="T138" s="140"/>
      <c r="U138" s="140"/>
      <c r="V138" s="140"/>
      <c r="W138" s="140"/>
      <c r="X138" s="140"/>
      <c r="Y138" s="140"/>
      <c r="Z138" s="140"/>
      <c r="AA138" s="140"/>
      <c r="AB138" s="154" t="str">
        <f>IF(B138&lt;&gt;表二!$E$1278,"与表二支出总计不一致",0)</f>
        <v>与表二支出总计不一致</v>
      </c>
    </row>
    <row r="139" s="131" customFormat="1" ht="15.95" hidden="1" customHeight="1" spans="1:28">
      <c r="A139" s="145" t="s">
        <v>1306</v>
      </c>
      <c r="B139" s="146">
        <f>SUM(B140:B143)</f>
        <v>0</v>
      </c>
      <c r="C139" s="146">
        <f t="shared" ref="C139:AA139" si="42">SUM(C140:C143)</f>
        <v>0</v>
      </c>
      <c r="D139" s="146">
        <f t="shared" si="42"/>
        <v>0</v>
      </c>
      <c r="E139" s="146">
        <f t="shared" si="42"/>
        <v>0</v>
      </c>
      <c r="F139" s="146">
        <f t="shared" si="42"/>
        <v>0</v>
      </c>
      <c r="G139" s="146">
        <f t="shared" si="42"/>
        <v>0</v>
      </c>
      <c r="H139" s="146">
        <f t="shared" si="42"/>
        <v>0</v>
      </c>
      <c r="I139" s="146">
        <f t="shared" si="42"/>
        <v>0</v>
      </c>
      <c r="J139" s="146">
        <f t="shared" si="42"/>
        <v>0</v>
      </c>
      <c r="K139" s="146">
        <f t="shared" si="42"/>
        <v>0</v>
      </c>
      <c r="L139" s="146">
        <f t="shared" si="42"/>
        <v>0</v>
      </c>
      <c r="M139" s="146">
        <f t="shared" si="42"/>
        <v>0</v>
      </c>
      <c r="N139" s="146">
        <f t="shared" si="42"/>
        <v>0</v>
      </c>
      <c r="O139" s="146">
        <f t="shared" si="42"/>
        <v>0</v>
      </c>
      <c r="P139" s="146">
        <f t="shared" si="42"/>
        <v>0</v>
      </c>
      <c r="Q139" s="146">
        <f t="shared" si="42"/>
        <v>0</v>
      </c>
      <c r="R139" s="146">
        <f t="shared" si="42"/>
        <v>0</v>
      </c>
      <c r="S139" s="146">
        <f t="shared" si="42"/>
        <v>0</v>
      </c>
      <c r="T139" s="146">
        <f t="shared" si="42"/>
        <v>0</v>
      </c>
      <c r="U139" s="146">
        <f t="shared" si="42"/>
        <v>0</v>
      </c>
      <c r="V139" s="146">
        <f t="shared" si="42"/>
        <v>0</v>
      </c>
      <c r="W139" s="146">
        <f t="shared" si="42"/>
        <v>0</v>
      </c>
      <c r="X139" s="146">
        <f t="shared" si="42"/>
        <v>0</v>
      </c>
      <c r="Y139" s="146">
        <f t="shared" si="42"/>
        <v>0</v>
      </c>
      <c r="Z139" s="146">
        <f t="shared" si="42"/>
        <v>0</v>
      </c>
      <c r="AA139" s="146">
        <f t="shared" si="42"/>
        <v>0</v>
      </c>
      <c r="AB139" s="154" t="str">
        <f>IF(B139&lt;&gt;表二!$E$1278,"与表二支出总计不一致",0)</f>
        <v>与表二支出总计不一致</v>
      </c>
    </row>
    <row r="140" s="131" customFormat="1" ht="15.95" hidden="1" customHeight="1" spans="1:28">
      <c r="A140" s="144" t="s">
        <v>1422</v>
      </c>
      <c r="B140" s="140">
        <f t="shared" ref="B140:B145" si="43">SUM(C140:AA140)</f>
        <v>0</v>
      </c>
      <c r="C140" s="140"/>
      <c r="D140" s="140"/>
      <c r="E140" s="140"/>
      <c r="F140" s="140"/>
      <c r="G140" s="140"/>
      <c r="H140" s="140"/>
      <c r="I140" s="140"/>
      <c r="J140" s="140"/>
      <c r="K140" s="140"/>
      <c r="L140" s="140"/>
      <c r="M140" s="140"/>
      <c r="N140" s="140"/>
      <c r="O140" s="140"/>
      <c r="P140" s="151"/>
      <c r="Q140" s="140"/>
      <c r="R140" s="140"/>
      <c r="S140" s="140"/>
      <c r="T140" s="140"/>
      <c r="U140" s="140"/>
      <c r="V140" s="140"/>
      <c r="W140" s="140"/>
      <c r="X140" s="140"/>
      <c r="Y140" s="140"/>
      <c r="Z140" s="140"/>
      <c r="AA140" s="140"/>
      <c r="AB140" s="154" t="str">
        <f>IF(B140&lt;&gt;表二!$E$1278,"与表二支出总计不一致",0)</f>
        <v>与表二支出总计不一致</v>
      </c>
    </row>
    <row r="141" s="131" customFormat="1" ht="15.95" hidden="1" customHeight="1" spans="1:28">
      <c r="A141" s="144" t="s">
        <v>1423</v>
      </c>
      <c r="B141" s="140">
        <f t="shared" si="43"/>
        <v>0</v>
      </c>
      <c r="C141" s="140"/>
      <c r="D141" s="140"/>
      <c r="E141" s="140"/>
      <c r="F141" s="140"/>
      <c r="G141" s="140"/>
      <c r="H141" s="140"/>
      <c r="I141" s="140"/>
      <c r="J141" s="140"/>
      <c r="K141" s="140"/>
      <c r="L141" s="140"/>
      <c r="M141" s="140"/>
      <c r="N141" s="140"/>
      <c r="O141" s="140"/>
      <c r="P141" s="151"/>
      <c r="Q141" s="140"/>
      <c r="R141" s="140"/>
      <c r="S141" s="140"/>
      <c r="T141" s="140"/>
      <c r="U141" s="140"/>
      <c r="V141" s="140"/>
      <c r="W141" s="140"/>
      <c r="X141" s="140"/>
      <c r="Y141" s="140"/>
      <c r="Z141" s="140"/>
      <c r="AA141" s="140"/>
      <c r="AB141" s="154" t="str">
        <f>IF(B141&lt;&gt;表二!$E$1278,"与表二支出总计不一致",0)</f>
        <v>与表二支出总计不一致</v>
      </c>
    </row>
    <row r="142" s="131" customFormat="1" ht="15.95" hidden="1" customHeight="1" spans="1:28">
      <c r="A142" s="144" t="s">
        <v>1424</v>
      </c>
      <c r="B142" s="140">
        <f t="shared" si="43"/>
        <v>0</v>
      </c>
      <c r="C142" s="140"/>
      <c r="D142" s="140"/>
      <c r="E142" s="140"/>
      <c r="F142" s="140"/>
      <c r="G142" s="140"/>
      <c r="H142" s="140"/>
      <c r="I142" s="140"/>
      <c r="J142" s="140"/>
      <c r="K142" s="140"/>
      <c r="L142" s="140"/>
      <c r="M142" s="140"/>
      <c r="N142" s="140"/>
      <c r="O142" s="140"/>
      <c r="P142" s="151"/>
      <c r="Q142" s="140"/>
      <c r="R142" s="140"/>
      <c r="S142" s="140"/>
      <c r="T142" s="140"/>
      <c r="U142" s="140"/>
      <c r="V142" s="140"/>
      <c r="W142" s="140"/>
      <c r="X142" s="140"/>
      <c r="Y142" s="140"/>
      <c r="Z142" s="140"/>
      <c r="AA142" s="140"/>
      <c r="AB142" s="154" t="str">
        <f>IF(B142&lt;&gt;表二!$E$1278,"与表二支出总计不一致",0)</f>
        <v>与表二支出总计不一致</v>
      </c>
    </row>
    <row r="143" s="131" customFormat="1" ht="15.95" hidden="1" customHeight="1" spans="1:28">
      <c r="A143" s="144" t="s">
        <v>1425</v>
      </c>
      <c r="B143" s="140">
        <f t="shared" si="43"/>
        <v>0</v>
      </c>
      <c r="C143" s="140"/>
      <c r="D143" s="140"/>
      <c r="E143" s="140"/>
      <c r="F143" s="140"/>
      <c r="G143" s="140"/>
      <c r="H143" s="140"/>
      <c r="I143" s="140"/>
      <c r="J143" s="140"/>
      <c r="K143" s="140"/>
      <c r="L143" s="140"/>
      <c r="M143" s="140"/>
      <c r="N143" s="140"/>
      <c r="O143" s="140"/>
      <c r="P143" s="151"/>
      <c r="Q143" s="140"/>
      <c r="R143" s="140"/>
      <c r="S143" s="140"/>
      <c r="T143" s="140"/>
      <c r="U143" s="140"/>
      <c r="V143" s="140"/>
      <c r="W143" s="140"/>
      <c r="X143" s="140"/>
      <c r="Y143" s="140"/>
      <c r="Z143" s="140"/>
      <c r="AA143" s="140"/>
      <c r="AB143" s="154" t="str">
        <f>IF(B143&lt;&gt;表二!$E$1278,"与表二支出总计不一致",0)</f>
        <v>与表二支出总计不一致</v>
      </c>
    </row>
    <row r="144" s="131" customFormat="1" ht="15.95" hidden="1" customHeight="1" spans="1:28">
      <c r="A144" s="142" t="s">
        <v>1426</v>
      </c>
      <c r="B144" s="143">
        <f>B145+B146</f>
        <v>0</v>
      </c>
      <c r="C144" s="143"/>
      <c r="D144" s="143"/>
      <c r="E144" s="143"/>
      <c r="F144" s="143"/>
      <c r="G144" s="143"/>
      <c r="H144" s="143"/>
      <c r="I144" s="143"/>
      <c r="J144" s="143"/>
      <c r="K144" s="143"/>
      <c r="L144" s="143"/>
      <c r="M144" s="143"/>
      <c r="N144" s="143"/>
      <c r="O144" s="143"/>
      <c r="P144" s="155"/>
      <c r="Q144" s="143"/>
      <c r="R144" s="143"/>
      <c r="S144" s="143"/>
      <c r="T144" s="143"/>
      <c r="U144" s="143"/>
      <c r="V144" s="143"/>
      <c r="W144" s="143"/>
      <c r="X144" s="143"/>
      <c r="Y144" s="143"/>
      <c r="Z144" s="143"/>
      <c r="AA144" s="143"/>
      <c r="AB144" s="154" t="str">
        <f>IF(B144&lt;&gt;表二!$E$1278,"与表二支出总计不一致",0)</f>
        <v>与表二支出总计不一致</v>
      </c>
    </row>
    <row r="145" s="131" customFormat="1" ht="15.95" hidden="1" customHeight="1" spans="1:28">
      <c r="A145" s="144" t="s">
        <v>1427</v>
      </c>
      <c r="B145" s="140">
        <f t="shared" si="43"/>
        <v>0</v>
      </c>
      <c r="C145" s="140"/>
      <c r="D145" s="140"/>
      <c r="E145" s="140"/>
      <c r="F145" s="140"/>
      <c r="G145" s="140"/>
      <c r="H145" s="140"/>
      <c r="I145" s="140"/>
      <c r="J145" s="140"/>
      <c r="K145" s="140"/>
      <c r="L145" s="140"/>
      <c r="M145" s="140"/>
      <c r="N145" s="140"/>
      <c r="O145" s="140"/>
      <c r="P145" s="151"/>
      <c r="Q145" s="140"/>
      <c r="R145" s="140"/>
      <c r="S145" s="140"/>
      <c r="T145" s="140"/>
      <c r="U145" s="140"/>
      <c r="V145" s="140"/>
      <c r="W145" s="140"/>
      <c r="X145" s="140"/>
      <c r="Y145" s="140"/>
      <c r="Z145" s="140"/>
      <c r="AA145" s="140"/>
      <c r="AB145" s="154" t="str">
        <f>IF(B145&lt;&gt;表二!$E$1278,"与表二支出总计不一致",0)</f>
        <v>与表二支出总计不一致</v>
      </c>
    </row>
    <row r="146" s="131" customFormat="1" ht="15.95" hidden="1" customHeight="1" spans="1:28">
      <c r="A146" s="145" t="s">
        <v>1306</v>
      </c>
      <c r="B146" s="146">
        <f>SUM(B147:B150)</f>
        <v>0</v>
      </c>
      <c r="C146" s="146">
        <f t="shared" ref="C146:AA146" si="44">SUM(C147:C150)</f>
        <v>0</v>
      </c>
      <c r="D146" s="146">
        <f t="shared" si="44"/>
        <v>0</v>
      </c>
      <c r="E146" s="146">
        <f t="shared" si="44"/>
        <v>0</v>
      </c>
      <c r="F146" s="146">
        <f t="shared" si="44"/>
        <v>0</v>
      </c>
      <c r="G146" s="146">
        <f t="shared" si="44"/>
        <v>0</v>
      </c>
      <c r="H146" s="146">
        <f t="shared" si="44"/>
        <v>0</v>
      </c>
      <c r="I146" s="146">
        <f t="shared" si="44"/>
        <v>0</v>
      </c>
      <c r="J146" s="146">
        <f t="shared" si="44"/>
        <v>0</v>
      </c>
      <c r="K146" s="146">
        <f t="shared" si="44"/>
        <v>0</v>
      </c>
      <c r="L146" s="146">
        <f t="shared" si="44"/>
        <v>0</v>
      </c>
      <c r="M146" s="146">
        <f t="shared" si="44"/>
        <v>0</v>
      </c>
      <c r="N146" s="146">
        <f t="shared" si="44"/>
        <v>0</v>
      </c>
      <c r="O146" s="146">
        <f t="shared" si="44"/>
        <v>0</v>
      </c>
      <c r="P146" s="146">
        <f t="shared" si="44"/>
        <v>0</v>
      </c>
      <c r="Q146" s="146">
        <f t="shared" si="44"/>
        <v>0</v>
      </c>
      <c r="R146" s="146">
        <f t="shared" si="44"/>
        <v>0</v>
      </c>
      <c r="S146" s="146">
        <f t="shared" si="44"/>
        <v>0</v>
      </c>
      <c r="T146" s="146">
        <f t="shared" si="44"/>
        <v>0</v>
      </c>
      <c r="U146" s="146">
        <f t="shared" si="44"/>
        <v>0</v>
      </c>
      <c r="V146" s="146">
        <f t="shared" si="44"/>
        <v>0</v>
      </c>
      <c r="W146" s="146">
        <f t="shared" si="44"/>
        <v>0</v>
      </c>
      <c r="X146" s="146">
        <f t="shared" si="44"/>
        <v>0</v>
      </c>
      <c r="Y146" s="146">
        <f t="shared" si="44"/>
        <v>0</v>
      </c>
      <c r="Z146" s="146">
        <f t="shared" si="44"/>
        <v>0</v>
      </c>
      <c r="AA146" s="146">
        <f t="shared" si="44"/>
        <v>0</v>
      </c>
      <c r="AB146" s="154" t="str">
        <f>IF(B146&lt;&gt;表二!$E$1278,"与表二支出总计不一致",0)</f>
        <v>与表二支出总计不一致</v>
      </c>
    </row>
    <row r="147" s="131" customFormat="1" ht="15.95" hidden="1" customHeight="1" spans="1:28">
      <c r="A147" s="144" t="s">
        <v>1428</v>
      </c>
      <c r="B147" s="140">
        <f t="shared" ref="B147:B152" si="45">SUM(C147:AA147)</f>
        <v>0</v>
      </c>
      <c r="C147" s="140"/>
      <c r="D147" s="140"/>
      <c r="E147" s="140"/>
      <c r="F147" s="140"/>
      <c r="G147" s="140"/>
      <c r="H147" s="140"/>
      <c r="I147" s="140"/>
      <c r="J147" s="140"/>
      <c r="K147" s="140"/>
      <c r="L147" s="140"/>
      <c r="M147" s="140"/>
      <c r="N147" s="140"/>
      <c r="O147" s="140"/>
      <c r="P147" s="151"/>
      <c r="Q147" s="140"/>
      <c r="R147" s="140"/>
      <c r="S147" s="140"/>
      <c r="T147" s="140"/>
      <c r="U147" s="140"/>
      <c r="V147" s="140"/>
      <c r="W147" s="140"/>
      <c r="X147" s="140"/>
      <c r="Y147" s="140"/>
      <c r="Z147" s="140"/>
      <c r="AA147" s="140"/>
      <c r="AB147" s="154" t="str">
        <f>IF(B147&lt;&gt;表二!$E$1278,"与表二支出总计不一致",0)</f>
        <v>与表二支出总计不一致</v>
      </c>
    </row>
    <row r="148" s="131" customFormat="1" ht="15.95" hidden="1" customHeight="1" spans="1:28">
      <c r="A148" s="144" t="s">
        <v>1429</v>
      </c>
      <c r="B148" s="140">
        <f t="shared" si="45"/>
        <v>0</v>
      </c>
      <c r="C148" s="140"/>
      <c r="D148" s="140"/>
      <c r="E148" s="140"/>
      <c r="F148" s="140"/>
      <c r="G148" s="140"/>
      <c r="H148" s="140"/>
      <c r="I148" s="140"/>
      <c r="J148" s="140"/>
      <c r="K148" s="140"/>
      <c r="L148" s="140"/>
      <c r="M148" s="140"/>
      <c r="N148" s="140"/>
      <c r="O148" s="140"/>
      <c r="P148" s="151"/>
      <c r="Q148" s="140"/>
      <c r="R148" s="140"/>
      <c r="S148" s="140"/>
      <c r="T148" s="140"/>
      <c r="U148" s="140"/>
      <c r="V148" s="140"/>
      <c r="W148" s="140"/>
      <c r="X148" s="140"/>
      <c r="Y148" s="140"/>
      <c r="Z148" s="140"/>
      <c r="AA148" s="140"/>
      <c r="AB148" s="154" t="str">
        <f>IF(B148&lt;&gt;表二!$E$1278,"与表二支出总计不一致",0)</f>
        <v>与表二支出总计不一致</v>
      </c>
    </row>
    <row r="149" s="131" customFormat="1" ht="15.95" hidden="1" customHeight="1" spans="1:28">
      <c r="A149" s="144" t="s">
        <v>1430</v>
      </c>
      <c r="B149" s="140">
        <f t="shared" si="45"/>
        <v>0</v>
      </c>
      <c r="C149" s="140"/>
      <c r="D149" s="140"/>
      <c r="E149" s="140"/>
      <c r="F149" s="140"/>
      <c r="G149" s="140"/>
      <c r="H149" s="140"/>
      <c r="I149" s="140"/>
      <c r="J149" s="140"/>
      <c r="K149" s="140"/>
      <c r="L149" s="140"/>
      <c r="M149" s="140"/>
      <c r="N149" s="140"/>
      <c r="O149" s="140"/>
      <c r="P149" s="151"/>
      <c r="Q149" s="140"/>
      <c r="R149" s="140"/>
      <c r="S149" s="140"/>
      <c r="T149" s="140"/>
      <c r="U149" s="140"/>
      <c r="V149" s="140"/>
      <c r="W149" s="140"/>
      <c r="X149" s="140"/>
      <c r="Y149" s="140"/>
      <c r="Z149" s="140"/>
      <c r="AA149" s="140"/>
      <c r="AB149" s="154" t="str">
        <f>IF(B149&lt;&gt;表二!$E$1278,"与表二支出总计不一致",0)</f>
        <v>与表二支出总计不一致</v>
      </c>
    </row>
    <row r="150" s="131" customFormat="1" ht="15.95" hidden="1" customHeight="1" spans="1:28">
      <c r="A150" s="144" t="s">
        <v>1431</v>
      </c>
      <c r="B150" s="140">
        <f t="shared" si="45"/>
        <v>0</v>
      </c>
      <c r="C150" s="140"/>
      <c r="D150" s="140"/>
      <c r="E150" s="140"/>
      <c r="F150" s="140"/>
      <c r="G150" s="140"/>
      <c r="H150" s="140"/>
      <c r="I150" s="140"/>
      <c r="J150" s="140"/>
      <c r="K150" s="140"/>
      <c r="L150" s="140"/>
      <c r="M150" s="140"/>
      <c r="N150" s="140"/>
      <c r="O150" s="140"/>
      <c r="P150" s="151"/>
      <c r="Q150" s="140"/>
      <c r="R150" s="140"/>
      <c r="S150" s="140"/>
      <c r="T150" s="140"/>
      <c r="U150" s="140"/>
      <c r="V150" s="140"/>
      <c r="W150" s="140"/>
      <c r="X150" s="140"/>
      <c r="Y150" s="140"/>
      <c r="Z150" s="140"/>
      <c r="AA150" s="140"/>
      <c r="AB150" s="154" t="str">
        <f>IF(B150&lt;&gt;表二!$E$1278,"与表二支出总计不一致",0)</f>
        <v>与表二支出总计不一致</v>
      </c>
    </row>
    <row r="151" s="131" customFormat="1" ht="15.95" hidden="1" customHeight="1" spans="1:28">
      <c r="A151" s="142" t="s">
        <v>1432</v>
      </c>
      <c r="B151" s="143">
        <f>B152+B153</f>
        <v>0</v>
      </c>
      <c r="C151" s="143"/>
      <c r="D151" s="143"/>
      <c r="E151" s="143"/>
      <c r="F151" s="143"/>
      <c r="G151" s="143"/>
      <c r="H151" s="143"/>
      <c r="I151" s="143"/>
      <c r="J151" s="143"/>
      <c r="K151" s="143"/>
      <c r="L151" s="143"/>
      <c r="M151" s="143"/>
      <c r="N151" s="143"/>
      <c r="O151" s="143"/>
      <c r="P151" s="155"/>
      <c r="Q151" s="143"/>
      <c r="R151" s="143"/>
      <c r="S151" s="143"/>
      <c r="T151" s="143"/>
      <c r="U151" s="143"/>
      <c r="V151" s="143"/>
      <c r="W151" s="143"/>
      <c r="X151" s="143"/>
      <c r="Y151" s="143"/>
      <c r="Z151" s="143"/>
      <c r="AA151" s="143"/>
      <c r="AB151" s="154" t="str">
        <f>IF(B151&lt;&gt;表二!$E$1278,"与表二支出总计不一致",0)</f>
        <v>与表二支出总计不一致</v>
      </c>
    </row>
    <row r="152" s="131" customFormat="1" ht="15.95" hidden="1" customHeight="1" spans="1:28">
      <c r="A152" s="144" t="s">
        <v>1433</v>
      </c>
      <c r="B152" s="140">
        <f t="shared" si="45"/>
        <v>0</v>
      </c>
      <c r="C152" s="140"/>
      <c r="D152" s="140"/>
      <c r="E152" s="140"/>
      <c r="F152" s="140"/>
      <c r="G152" s="140"/>
      <c r="H152" s="140"/>
      <c r="I152" s="140"/>
      <c r="J152" s="140"/>
      <c r="K152" s="140"/>
      <c r="L152" s="140"/>
      <c r="M152" s="140"/>
      <c r="N152" s="140"/>
      <c r="O152" s="140"/>
      <c r="P152" s="151"/>
      <c r="Q152" s="140"/>
      <c r="R152" s="140"/>
      <c r="S152" s="140"/>
      <c r="T152" s="140"/>
      <c r="U152" s="140"/>
      <c r="V152" s="140"/>
      <c r="W152" s="140"/>
      <c r="X152" s="140"/>
      <c r="Y152" s="140"/>
      <c r="Z152" s="140"/>
      <c r="AA152" s="140"/>
      <c r="AB152" s="154" t="str">
        <f>IF(B152&lt;&gt;表二!$E$1278,"与表二支出总计不一致",0)</f>
        <v>与表二支出总计不一致</v>
      </c>
    </row>
    <row r="153" s="131" customFormat="1" ht="15.95" hidden="1" customHeight="1" spans="1:28">
      <c r="A153" s="145" t="s">
        <v>1306</v>
      </c>
      <c r="B153" s="146">
        <f>SUM(B154:B160)</f>
        <v>0</v>
      </c>
      <c r="C153" s="146">
        <f t="shared" ref="C153:AA153" si="46">SUM(C154:C160)</f>
        <v>0</v>
      </c>
      <c r="D153" s="146">
        <f t="shared" si="46"/>
        <v>0</v>
      </c>
      <c r="E153" s="146">
        <f t="shared" si="46"/>
        <v>0</v>
      </c>
      <c r="F153" s="146">
        <f t="shared" si="46"/>
        <v>0</v>
      </c>
      <c r="G153" s="146">
        <f t="shared" si="46"/>
        <v>0</v>
      </c>
      <c r="H153" s="146">
        <f t="shared" si="46"/>
        <v>0</v>
      </c>
      <c r="I153" s="146">
        <f t="shared" si="46"/>
        <v>0</v>
      </c>
      <c r="J153" s="146">
        <f t="shared" si="46"/>
        <v>0</v>
      </c>
      <c r="K153" s="146">
        <f t="shared" si="46"/>
        <v>0</v>
      </c>
      <c r="L153" s="146">
        <f t="shared" si="46"/>
        <v>0</v>
      </c>
      <c r="M153" s="146">
        <f t="shared" si="46"/>
        <v>0</v>
      </c>
      <c r="N153" s="146">
        <f t="shared" si="46"/>
        <v>0</v>
      </c>
      <c r="O153" s="146">
        <f t="shared" si="46"/>
        <v>0</v>
      </c>
      <c r="P153" s="146">
        <f t="shared" si="46"/>
        <v>0</v>
      </c>
      <c r="Q153" s="146">
        <f t="shared" si="46"/>
        <v>0</v>
      </c>
      <c r="R153" s="146">
        <f t="shared" si="46"/>
        <v>0</v>
      </c>
      <c r="S153" s="146">
        <f t="shared" si="46"/>
        <v>0</v>
      </c>
      <c r="T153" s="146">
        <f t="shared" si="46"/>
        <v>0</v>
      </c>
      <c r="U153" s="146">
        <f t="shared" si="46"/>
        <v>0</v>
      </c>
      <c r="V153" s="146">
        <f t="shared" si="46"/>
        <v>0</v>
      </c>
      <c r="W153" s="146">
        <f t="shared" si="46"/>
        <v>0</v>
      </c>
      <c r="X153" s="146">
        <f t="shared" si="46"/>
        <v>0</v>
      </c>
      <c r="Y153" s="146">
        <f t="shared" si="46"/>
        <v>0</v>
      </c>
      <c r="Z153" s="146">
        <f t="shared" si="46"/>
        <v>0</v>
      </c>
      <c r="AA153" s="146">
        <f t="shared" si="46"/>
        <v>0</v>
      </c>
      <c r="AB153" s="154" t="str">
        <f>IF(B153&lt;&gt;表二!$E$1278,"与表二支出总计不一致",0)</f>
        <v>与表二支出总计不一致</v>
      </c>
    </row>
    <row r="154" s="131" customFormat="1" ht="15.95" hidden="1" customHeight="1" spans="1:28">
      <c r="A154" s="144" t="s">
        <v>1434</v>
      </c>
      <c r="B154" s="140">
        <f>SUM(C154:AA154)</f>
        <v>0</v>
      </c>
      <c r="C154" s="140"/>
      <c r="D154" s="140"/>
      <c r="E154" s="140"/>
      <c r="F154" s="140"/>
      <c r="G154" s="140"/>
      <c r="H154" s="140"/>
      <c r="I154" s="140"/>
      <c r="J154" s="140"/>
      <c r="K154" s="140"/>
      <c r="L154" s="140"/>
      <c r="M154" s="140"/>
      <c r="N154" s="140"/>
      <c r="O154" s="140"/>
      <c r="P154" s="151"/>
      <c r="Q154" s="140"/>
      <c r="R154" s="140"/>
      <c r="S154" s="140"/>
      <c r="T154" s="140"/>
      <c r="U154" s="140"/>
      <c r="V154" s="140"/>
      <c r="W154" s="140"/>
      <c r="X154" s="140"/>
      <c r="Y154" s="140"/>
      <c r="Z154" s="140"/>
      <c r="AA154" s="140"/>
      <c r="AB154" s="154" t="str">
        <f>IF(B154&lt;&gt;表二!$E$1278,"与表二支出总计不一致",0)</f>
        <v>与表二支出总计不一致</v>
      </c>
    </row>
    <row r="155" s="131" customFormat="1" ht="15.95" hidden="1" customHeight="1" spans="1:28">
      <c r="A155" s="144" t="s">
        <v>1435</v>
      </c>
      <c r="B155" s="140">
        <f t="shared" ref="B155:B160" si="47">SUM(C155:AA155)</f>
        <v>0</v>
      </c>
      <c r="C155" s="140"/>
      <c r="D155" s="140"/>
      <c r="E155" s="140"/>
      <c r="F155" s="140"/>
      <c r="G155" s="140"/>
      <c r="H155" s="140"/>
      <c r="I155" s="140"/>
      <c r="J155" s="140"/>
      <c r="K155" s="140"/>
      <c r="L155" s="140"/>
      <c r="M155" s="140"/>
      <c r="N155" s="140"/>
      <c r="O155" s="140"/>
      <c r="P155" s="151"/>
      <c r="Q155" s="140"/>
      <c r="R155" s="140"/>
      <c r="S155" s="140"/>
      <c r="T155" s="140"/>
      <c r="U155" s="140"/>
      <c r="V155" s="140"/>
      <c r="W155" s="140"/>
      <c r="X155" s="140"/>
      <c r="Y155" s="140"/>
      <c r="Z155" s="140"/>
      <c r="AA155" s="140"/>
      <c r="AB155" s="154" t="str">
        <f>IF(B155&lt;&gt;表二!$E$1278,"与表二支出总计不一致",0)</f>
        <v>与表二支出总计不一致</v>
      </c>
    </row>
    <row r="156" s="131" customFormat="1" ht="15.95" hidden="1" customHeight="1" spans="1:28">
      <c r="A156" s="144" t="s">
        <v>1436</v>
      </c>
      <c r="B156" s="140">
        <f t="shared" si="47"/>
        <v>0</v>
      </c>
      <c r="C156" s="140"/>
      <c r="D156" s="140"/>
      <c r="E156" s="140"/>
      <c r="F156" s="140"/>
      <c r="G156" s="140"/>
      <c r="H156" s="140"/>
      <c r="I156" s="140"/>
      <c r="J156" s="140"/>
      <c r="K156" s="140"/>
      <c r="L156" s="140"/>
      <c r="M156" s="140"/>
      <c r="N156" s="140"/>
      <c r="O156" s="140"/>
      <c r="P156" s="151"/>
      <c r="Q156" s="140"/>
      <c r="R156" s="140"/>
      <c r="S156" s="140"/>
      <c r="T156" s="140"/>
      <c r="U156" s="140"/>
      <c r="V156" s="140"/>
      <c r="W156" s="140"/>
      <c r="X156" s="140"/>
      <c r="Y156" s="140"/>
      <c r="Z156" s="140"/>
      <c r="AA156" s="140"/>
      <c r="AB156" s="154" t="str">
        <f>IF(B156&lt;&gt;表二!$E$1278,"与表二支出总计不一致",0)</f>
        <v>与表二支出总计不一致</v>
      </c>
    </row>
    <row r="157" s="131" customFormat="1" ht="15.95" hidden="1" customHeight="1" spans="1:28">
      <c r="A157" s="144" t="s">
        <v>1437</v>
      </c>
      <c r="B157" s="140">
        <f t="shared" si="47"/>
        <v>0</v>
      </c>
      <c r="C157" s="140"/>
      <c r="D157" s="140"/>
      <c r="E157" s="140"/>
      <c r="F157" s="140"/>
      <c r="G157" s="140"/>
      <c r="H157" s="140"/>
      <c r="I157" s="140"/>
      <c r="J157" s="140"/>
      <c r="K157" s="140"/>
      <c r="L157" s="140"/>
      <c r="M157" s="140"/>
      <c r="N157" s="140"/>
      <c r="O157" s="140"/>
      <c r="P157" s="151"/>
      <c r="Q157" s="140"/>
      <c r="R157" s="140"/>
      <c r="S157" s="140"/>
      <c r="T157" s="140"/>
      <c r="U157" s="140"/>
      <c r="V157" s="140"/>
      <c r="W157" s="140"/>
      <c r="X157" s="140"/>
      <c r="Y157" s="140"/>
      <c r="Z157" s="140"/>
      <c r="AA157" s="140"/>
      <c r="AB157" s="154" t="str">
        <f>IF(B157&lt;&gt;表二!$E$1278,"与表二支出总计不一致",0)</f>
        <v>与表二支出总计不一致</v>
      </c>
    </row>
    <row r="158" s="131" customFormat="1" ht="15.95" hidden="1" customHeight="1" spans="1:28">
      <c r="A158" s="144" t="s">
        <v>1438</v>
      </c>
      <c r="B158" s="140">
        <f t="shared" si="47"/>
        <v>0</v>
      </c>
      <c r="C158" s="140"/>
      <c r="D158" s="140"/>
      <c r="E158" s="140"/>
      <c r="F158" s="140"/>
      <c r="G158" s="140"/>
      <c r="H158" s="140"/>
      <c r="I158" s="140"/>
      <c r="J158" s="140"/>
      <c r="K158" s="140"/>
      <c r="L158" s="140"/>
      <c r="M158" s="140"/>
      <c r="N158" s="140"/>
      <c r="O158" s="140"/>
      <c r="P158" s="151"/>
      <c r="Q158" s="140"/>
      <c r="R158" s="140"/>
      <c r="S158" s="140"/>
      <c r="T158" s="140"/>
      <c r="U158" s="140"/>
      <c r="V158" s="140"/>
      <c r="W158" s="140"/>
      <c r="X158" s="140"/>
      <c r="Y158" s="140"/>
      <c r="Z158" s="140"/>
      <c r="AA158" s="140"/>
      <c r="AB158" s="154" t="str">
        <f>IF(B158&lt;&gt;表二!$E$1278,"与表二支出总计不一致",0)</f>
        <v>与表二支出总计不一致</v>
      </c>
    </row>
    <row r="159" s="131" customFormat="1" ht="15.95" hidden="1" customHeight="1" spans="1:28">
      <c r="A159" s="144" t="s">
        <v>1439</v>
      </c>
      <c r="B159" s="140">
        <f t="shared" si="47"/>
        <v>0</v>
      </c>
      <c r="C159" s="140"/>
      <c r="D159" s="140"/>
      <c r="E159" s="140"/>
      <c r="F159" s="140"/>
      <c r="G159" s="140"/>
      <c r="H159" s="140"/>
      <c r="I159" s="140"/>
      <c r="J159" s="140"/>
      <c r="K159" s="140"/>
      <c r="L159" s="140"/>
      <c r="M159" s="140"/>
      <c r="N159" s="140"/>
      <c r="O159" s="140"/>
      <c r="P159" s="151"/>
      <c r="Q159" s="140"/>
      <c r="R159" s="140"/>
      <c r="S159" s="140"/>
      <c r="T159" s="140"/>
      <c r="U159" s="140"/>
      <c r="V159" s="140"/>
      <c r="W159" s="140"/>
      <c r="X159" s="140"/>
      <c r="Y159" s="140"/>
      <c r="Z159" s="140"/>
      <c r="AA159" s="140"/>
      <c r="AB159" s="154" t="str">
        <f>IF(B159&lt;&gt;表二!$E$1278,"与表二支出总计不一致",0)</f>
        <v>与表二支出总计不一致</v>
      </c>
    </row>
    <row r="160" s="131" customFormat="1" ht="15.95" hidden="1" customHeight="1" spans="1:28">
      <c r="A160" s="144" t="s">
        <v>1440</v>
      </c>
      <c r="B160" s="140">
        <f t="shared" si="47"/>
        <v>0</v>
      </c>
      <c r="C160" s="140"/>
      <c r="D160" s="140"/>
      <c r="E160" s="140"/>
      <c r="F160" s="140"/>
      <c r="G160" s="140"/>
      <c r="H160" s="140"/>
      <c r="I160" s="140"/>
      <c r="J160" s="140"/>
      <c r="K160" s="140"/>
      <c r="L160" s="140"/>
      <c r="M160" s="140"/>
      <c r="N160" s="140"/>
      <c r="O160" s="140"/>
      <c r="P160" s="151"/>
      <c r="Q160" s="140"/>
      <c r="R160" s="140"/>
      <c r="S160" s="140"/>
      <c r="T160" s="140"/>
      <c r="U160" s="140"/>
      <c r="V160" s="140"/>
      <c r="W160" s="140"/>
      <c r="X160" s="140"/>
      <c r="Y160" s="140"/>
      <c r="Z160" s="140"/>
      <c r="AA160" s="140"/>
      <c r="AB160" s="154" t="str">
        <f>IF(B160&lt;&gt;表二!$E$1278,"与表二支出总计不一致",0)</f>
        <v>与表二支出总计不一致</v>
      </c>
    </row>
    <row r="161" hidden="1"/>
    <row r="162" hidden="1"/>
  </sheetData>
  <mergeCells count="3">
    <mergeCell ref="A2:AA2"/>
    <mergeCell ref="A4:A5"/>
    <mergeCell ref="AB4:AB5"/>
  </mergeCells>
  <printOptions horizontalCentered="1"/>
  <pageMargins left="0.47244094488189" right="0.47244094488189" top="0.590551181102362" bottom="0.47244094488189" header="0.31496062992126" footer="0.31496062992126"/>
  <pageSetup paperSize="9" scale="6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rangeList sheetStid="9" master=""/>
  <rangeList sheetStid="12" master=""/>
  <rangeList sheetStid="54" master=""/>
  <rangeList sheetStid="18" master="">
    <arrUserId title="区域1" rangeCreator="" othersAccessPermission="edit"/>
  </rangeList>
  <rangeList sheetStid="6" master=""/>
  <rangeList sheetStid="5" master=""/>
  <rangeList sheetStid="26" master=""/>
  <rangeList sheetStid="23" master=""/>
  <rangeList sheetStid="53" master=""/>
  <rangeList sheetStid="11" master=""/>
  <rangeList sheetStid="10" master=""/>
  <rangeList sheetStid="49" master=""/>
  <rangeList sheetStid="50" master=""/>
  <rangeList sheetStid="51" master=""/>
  <rangeList sheetStid="5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16</vt:i4>
      </vt:variant>
    </vt:vector>
  </HeadingPairs>
  <TitlesOfParts>
    <vt:vector size="16" baseType="lpstr">
      <vt:lpstr>封面</vt:lpstr>
      <vt:lpstr>目录</vt:lpstr>
      <vt:lpstr>表一</vt:lpstr>
      <vt:lpstr>表二</vt:lpstr>
      <vt:lpstr>表三</vt:lpstr>
      <vt:lpstr>表四</vt:lpstr>
      <vt:lpstr>表五</vt:lpstr>
      <vt:lpstr>表六 (1)</vt:lpstr>
      <vt:lpstr>表六（2)</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芷萱kn</cp:lastModifiedBy>
  <cp:revision>1</cp:revision>
  <dcterms:created xsi:type="dcterms:W3CDTF">2006-02-25T05:15:00Z</dcterms:created>
  <cp:lastPrinted>2019-12-29T02:44:00Z</cp:lastPrinted>
  <dcterms:modified xsi:type="dcterms:W3CDTF">2023-03-22T10:16:35Z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4F98E84D0EBC4C6E9578B6676A559CCF</vt:lpwstr>
  </property>
</Properties>
</file>